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workbookProtection workbookAlgorithmName="SHA-512" workbookHashValue="CfroL27YOgQ4RY/THOb386TDiJREVqef2dDu0/Jvw8IFVje7pbc0N/+4LLpIxDi6dVY0DFWqcKXqjESXcxQ6Mg==" workbookSpinCount="100000" workbookSaltValue="Tumc9IHcEc25FtRj1fCQJQ==" lockStructure="1"/>
  <bookViews>
    <workbookView xWindow="480" yWindow="225" windowWidth="15180" windowHeight="9225" tabRatio="783" activeTab="0"/>
  </bookViews>
  <sheets>
    <sheet name="CBA Calculator" sheetId="13" r:id="rId1"/>
    <sheet name="CCB and NLCB Rates" sheetId="14" state="hidden" r:id="rId2"/>
    <sheet name="Calculations" sheetId="12" state="hidden" r:id="rId3"/>
  </sheets>
  <definedNames/>
  <calcPr calcId="162913"/>
</workbook>
</file>

<file path=xl/sharedStrings.xml><?xml version="1.0" encoding="utf-8"?>
<sst xmlns="http://schemas.openxmlformats.org/spreadsheetml/2006/main" count="91" uniqueCount="82">
  <si>
    <t>NLCB
Monthly
Amount</t>
  </si>
  <si>
    <t>Total</t>
  </si>
  <si>
    <t>NLCB Calculations</t>
  </si>
  <si>
    <t>Total Number of Children Under 1</t>
  </si>
  <si>
    <t>Total Number of Children</t>
  </si>
  <si>
    <t>A = Monthly Entitlement for all Children</t>
  </si>
  <si>
    <t>B = Monthly Entitlement for full Custody Children only</t>
  </si>
  <si>
    <t xml:space="preserve">   Entitlement</t>
  </si>
  <si>
    <r>
      <t xml:space="preserve">   </t>
    </r>
    <r>
      <rPr>
        <b/>
        <sz val="10"/>
        <rFont val="Arial"/>
        <family val="2"/>
      </rPr>
      <t>CBA</t>
    </r>
  </si>
  <si>
    <t>Maximum Entitlement = (A + B) / 2</t>
  </si>
  <si>
    <t>Total Number Full Custody Children Under 1</t>
  </si>
  <si>
    <t>Total Number Shared Custody Children Under 1</t>
  </si>
  <si>
    <t>A = Monthly Entitlement for all Children under 1</t>
  </si>
  <si>
    <t>B = Monthly Entitlement for full Custody Children under 1 only</t>
  </si>
  <si>
    <t xml:space="preserve">   NLCB Payment received from CRA</t>
  </si>
  <si>
    <t>Maximum CBA</t>
  </si>
  <si>
    <t>CBA Monthly Amount (NLCB)</t>
  </si>
  <si>
    <t>CBA Monthly Amount (NCBS)</t>
  </si>
  <si>
    <t>Maximum Entitlement - NLCB Payment</t>
  </si>
  <si>
    <t>Semi-Monthly CBA Calculation</t>
  </si>
  <si>
    <t>Maximum
Entitlement</t>
  </si>
  <si>
    <t>CRA 
Payment</t>
  </si>
  <si>
    <t>Monthly
CBA Calculation</t>
  </si>
  <si>
    <t># of children</t>
  </si>
  <si>
    <t>CCB amount (annual amount) (Ages 0-5)/ Child</t>
  </si>
  <si>
    <t>CCB Amount (annual amount - all Children)</t>
  </si>
  <si>
    <t>CCB (Monthly Amount - Ages 0-5)</t>
  </si>
  <si>
    <t>CCB amount (annual amount) (Ages 6-17)/ Child</t>
  </si>
  <si>
    <t>CCB (Monthly Amount - Ages 6-17)</t>
  </si>
  <si>
    <t># of shared custody children ages 1 up to and including 5</t>
  </si>
  <si>
    <t xml:space="preserve"># of shared custody children under 1 </t>
  </si>
  <si>
    <t># of shared custody children 6 and over</t>
  </si>
  <si>
    <t>Total Number Full Custody Children(Under 6)</t>
  </si>
  <si>
    <t>Total Number Full Custody Children(6 and over)</t>
  </si>
  <si>
    <t>Total Number Shared Custody Children(Under 6)</t>
  </si>
  <si>
    <t>Total Number Shared Custody Children(6 and over)</t>
  </si>
  <si>
    <t>Total Number of Children under 6</t>
  </si>
  <si>
    <t>Total Number of Children 6 and over</t>
  </si>
  <si>
    <t>Children</t>
  </si>
  <si>
    <t>NLCB amount (annual amount per child)</t>
  </si>
  <si>
    <t>NLCB amount (annual amount - all children)</t>
  </si>
  <si>
    <t>NLCB amount (monthly amount)</t>
  </si>
  <si>
    <t>CCB
Monthly (6 and older)
Amount</t>
  </si>
  <si>
    <t>CCB
Monthly (Under 6)
Amount</t>
  </si>
  <si>
    <t>A = Monthly Entitlement for all Children (Under/Over 6)</t>
  </si>
  <si>
    <r>
      <t>B = Monthly Entitlement for</t>
    </r>
    <r>
      <rPr>
        <b/>
        <sz val="10"/>
        <rFont val="Arial"/>
        <family val="2"/>
      </rPr>
      <t xml:space="preserve"> full</t>
    </r>
    <r>
      <rPr>
        <sz val="10"/>
        <rFont val="Arial"/>
        <family val="2"/>
      </rPr>
      <t xml:space="preserve"> Custody Children (Under/Over 6) only</t>
    </r>
  </si>
  <si>
    <t xml:space="preserve">   CCB Payment received from CRA</t>
  </si>
  <si>
    <t>CCB Calculations</t>
  </si>
  <si>
    <t>Total Number of Children in Shared Custody</t>
  </si>
  <si>
    <t xml:space="preserve">Total Number of Children in Full Custody </t>
  </si>
  <si>
    <t>Maximum Entitlement - CCB Payment</t>
  </si>
  <si>
    <t>If Maximum Entitlement - CCB Payment &gt; Maxiumum CBA, Max CBA</t>
  </si>
  <si>
    <r>
      <t xml:space="preserve"># of </t>
    </r>
    <r>
      <rPr>
        <b/>
        <sz val="10"/>
        <rFont val="Arial"/>
        <family val="2"/>
      </rPr>
      <t>Full</t>
    </r>
    <r>
      <rPr>
        <sz val="10"/>
        <rFont val="Arial"/>
        <family val="2"/>
      </rPr>
      <t xml:space="preserve"> Custody Children Under 1 </t>
    </r>
  </si>
  <si>
    <r>
      <t xml:space="preserve"># of </t>
    </r>
    <r>
      <rPr>
        <b/>
        <sz val="10"/>
        <rFont val="Arial"/>
        <family val="2"/>
      </rPr>
      <t>Full</t>
    </r>
    <r>
      <rPr>
        <sz val="10"/>
        <rFont val="Arial"/>
        <family val="2"/>
      </rPr>
      <t xml:space="preserve"> Custody Children 6 and Over</t>
    </r>
  </si>
  <si>
    <t xml:space="preserve">   PINS Payment received from CRA</t>
  </si>
  <si>
    <t>PINS Calculations</t>
  </si>
  <si>
    <t>Maximum Entitlement - PINS Payment</t>
  </si>
  <si>
    <t>PINS
Monthly
Amount</t>
  </si>
  <si>
    <t>*Note: Children under 1 year of age qualify for PINS</t>
  </si>
  <si>
    <t>2023/24 Rates - based on 2022 tax year</t>
  </si>
  <si>
    <t>2023-24 CBA Calculator</t>
  </si>
  <si>
    <r>
      <t xml:space="preserve"># of </t>
    </r>
    <r>
      <rPr>
        <b/>
        <sz val="10"/>
        <rFont val="Arial"/>
        <family val="2"/>
      </rPr>
      <t>Shared</t>
    </r>
    <r>
      <rPr>
        <sz val="10"/>
        <rFont val="Arial"/>
        <family val="2"/>
      </rPr>
      <t xml:space="preserve"> custody children ages 1 up to and including age 5:</t>
    </r>
  </si>
  <si>
    <t>Calculated SEMI-MONTHLY Child Benefit Adjustment:</t>
  </si>
  <si>
    <t>Canada Child Benefit (CCB)</t>
  </si>
  <si>
    <t>Newfoundland and Labrador Child Benefit (NLCB)</t>
  </si>
  <si>
    <t>Prenatal Infant Nutrition Supplement (PINS)</t>
  </si>
  <si>
    <r>
      <t xml:space="preserve">Number of </t>
    </r>
    <r>
      <rPr>
        <b/>
        <sz val="10"/>
        <rFont val="Arial"/>
        <family val="2"/>
      </rPr>
      <t>Full</t>
    </r>
    <r>
      <rPr>
        <sz val="10"/>
        <rFont val="Arial"/>
        <family val="2"/>
      </rPr>
      <t xml:space="preserve"> custody children under age 1*:</t>
    </r>
  </si>
  <si>
    <r>
      <t xml:space="preserve">Number of </t>
    </r>
    <r>
      <rPr>
        <b/>
        <sz val="10"/>
        <rFont val="Arial"/>
        <family val="2"/>
      </rPr>
      <t>Full</t>
    </r>
    <r>
      <rPr>
        <sz val="10"/>
        <rFont val="Arial"/>
        <family val="2"/>
      </rPr>
      <t xml:space="preserve"> custody children ages 1 up to and including age 5:</t>
    </r>
  </si>
  <si>
    <r>
      <t xml:space="preserve">Number of </t>
    </r>
    <r>
      <rPr>
        <b/>
        <sz val="10"/>
        <rFont val="Arial"/>
        <family val="2"/>
      </rPr>
      <t>Full</t>
    </r>
    <r>
      <rPr>
        <sz val="10"/>
        <rFont val="Arial"/>
        <family val="2"/>
      </rPr>
      <t xml:space="preserve"> custody children age 6 and over:</t>
    </r>
  </si>
  <si>
    <r>
      <t xml:space="preserve">Number of </t>
    </r>
    <r>
      <rPr>
        <b/>
        <sz val="10"/>
        <rFont val="Arial"/>
        <family val="2"/>
      </rPr>
      <t>Shared</t>
    </r>
    <r>
      <rPr>
        <sz val="10"/>
        <rFont val="Arial"/>
        <family val="2"/>
      </rPr>
      <t xml:space="preserve"> custody children under age 1*: </t>
    </r>
  </si>
  <si>
    <r>
      <t xml:space="preserve">Number of </t>
    </r>
    <r>
      <rPr>
        <b/>
        <sz val="10"/>
        <rFont val="Arial"/>
        <family val="2"/>
      </rPr>
      <t>Shared</t>
    </r>
    <r>
      <rPr>
        <sz val="10"/>
        <rFont val="Arial"/>
        <family val="2"/>
      </rPr>
      <t xml:space="preserve"> custody children age 6 and over:</t>
    </r>
  </si>
  <si>
    <r>
      <rPr>
        <b/>
        <sz val="10"/>
        <rFont val="Arial"/>
        <family val="2"/>
      </rPr>
      <t>NLCB</t>
    </r>
    <r>
      <rPr>
        <sz val="10"/>
        <rFont val="Arial"/>
        <family val="2"/>
      </rPr>
      <t xml:space="preserve"> payment received from CRA:</t>
    </r>
  </si>
  <si>
    <r>
      <rPr>
        <b/>
        <sz val="10"/>
        <rFont val="Arial"/>
        <family val="2"/>
      </rPr>
      <t>PINS</t>
    </r>
    <r>
      <rPr>
        <sz val="10"/>
        <rFont val="Arial"/>
        <family val="2"/>
      </rPr>
      <t xml:space="preserve"> payment received from CRA:</t>
    </r>
  </si>
  <si>
    <t>Shared Custody Children</t>
  </si>
  <si>
    <t>Full Custody Children</t>
  </si>
  <si>
    <t>Canada Revenue Agency (CRA) Information</t>
  </si>
  <si>
    <r>
      <rPr>
        <b/>
        <sz val="10"/>
        <rFont val="Arial"/>
        <family val="2"/>
      </rPr>
      <t>CCB</t>
    </r>
    <r>
      <rPr>
        <sz val="10"/>
        <rFont val="Arial"/>
        <family val="2"/>
      </rPr>
      <t xml:space="preserve"> payment received from CRA:</t>
    </r>
  </si>
  <si>
    <t>NLCB Annual Rates (2023)</t>
  </si>
  <si>
    <r>
      <t xml:space="preserve"># of </t>
    </r>
    <r>
      <rPr>
        <b/>
        <sz val="10"/>
        <rFont val="Arial"/>
        <family val="2"/>
      </rPr>
      <t>Full</t>
    </r>
    <r>
      <rPr>
        <sz val="10"/>
        <rFont val="Arial"/>
        <family val="2"/>
      </rPr>
      <t xml:space="preserve"> Custody Children Ages 1 up to and including 5</t>
    </r>
  </si>
  <si>
    <t>CBA Monthly Amount (PINS)</t>
  </si>
  <si>
    <r>
      <rPr>
        <b/>
        <u val="single"/>
        <sz val="10"/>
        <rFont val="Calibri"/>
        <family val="2"/>
        <scheme val="minor"/>
      </rPr>
      <t>Using this calculator</t>
    </r>
    <r>
      <rPr>
        <b/>
        <sz val="10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
• Enter values into the nine yellow cells to the left.
• The semi-monthly Child Benefit Adjustment with then be calculated in the green cell beneath your entries.
</t>
    </r>
    <r>
      <rPr>
        <sz val="10"/>
        <rFont val="Calibri"/>
        <family val="2"/>
      </rPr>
      <t xml:space="preserve">• Additional calculated details can be found in the </t>
    </r>
    <r>
      <rPr>
        <i/>
        <sz val="10"/>
        <rFont val="Calibri"/>
        <family val="2"/>
      </rPr>
      <t>CBA Details</t>
    </r>
    <r>
      <rPr>
        <sz val="10"/>
        <rFont val="Calibri"/>
        <family val="2"/>
      </rPr>
      <t xml:space="preserve"> table at the bottom of the sheet.</t>
    </r>
  </si>
  <si>
    <t>CBA Details (Semi-Monthly)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</si>
</sst>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16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</cellStyleXfs>
  <cellXfs count="12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Border="1" applyAlignment="1" applyProtection="1">
      <alignment horizontal="center"/>
      <protection/>
    </xf>
    <xf numFmtId="0" fontId="0" fillId="0" borderId="0" xfId="0" applyBorder="1" applyProtection="1">
      <protection/>
    </xf>
    <xf numFmtId="40" fontId="0" fillId="0" borderId="0" xfId="0" applyNumberFormat="1" applyFill="1" applyBorder="1" applyProtection="1">
      <protection/>
    </xf>
    <xf numFmtId="0" fontId="0" fillId="0" borderId="0" xfId="0" applyFill="1" applyBorder="1" applyProtection="1">
      <protection/>
    </xf>
    <xf numFmtId="8" fontId="0" fillId="0" borderId="0" xfId="0" applyNumberFormat="1" applyBorder="1" applyProtection="1">
      <protection/>
    </xf>
    <xf numFmtId="1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Protection="1">
      <protection/>
    </xf>
    <xf numFmtId="40" fontId="0" fillId="0" borderId="0" xfId="0" applyNumberFormat="1" applyBorder="1" applyProtection="1">
      <protection/>
    </xf>
    <xf numFmtId="44" fontId="0" fillId="0" borderId="0" xfId="16" applyFont="1"/>
    <xf numFmtId="0" fontId="5" fillId="0" borderId="0" xfId="0" applyFont="1"/>
    <xf numFmtId="0" fontId="0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13" fillId="2" borderId="2" xfId="20" applyFont="1" applyBorder="1" applyAlignment="1" applyProtection="1">
      <alignment horizontal="right" vertical="center"/>
      <protection/>
    </xf>
    <xf numFmtId="0" fontId="0" fillId="4" borderId="3" xfId="0" applyFont="1" applyFill="1" applyBorder="1" applyAlignment="1" applyProtection="1">
      <alignment horizontal="right" vertical="center"/>
      <protection/>
    </xf>
    <xf numFmtId="0" fontId="0" fillId="4" borderId="4" xfId="0" applyFont="1" applyFill="1" applyBorder="1" applyAlignment="1" applyProtection="1">
      <alignment horizontal="right" vertical="center"/>
      <protection/>
    </xf>
    <xf numFmtId="0" fontId="0" fillId="5" borderId="3" xfId="0" applyFont="1" applyFill="1" applyBorder="1" applyAlignment="1" applyProtection="1">
      <alignment horizontal="right" vertical="center"/>
      <protection/>
    </xf>
    <xf numFmtId="0" fontId="0" fillId="5" borderId="4" xfId="0" applyFont="1" applyFill="1" applyBorder="1" applyAlignment="1" applyProtection="1">
      <alignment horizontal="right" vertical="center"/>
      <protection/>
    </xf>
    <xf numFmtId="0" fontId="0" fillId="6" borderId="3" xfId="0" applyFont="1" applyFill="1" applyBorder="1" applyAlignment="1" applyProtection="1">
      <alignment horizontal="right" vertical="center"/>
      <protection/>
    </xf>
    <xf numFmtId="0" fontId="0" fillId="6" borderId="4" xfId="0" applyFont="1" applyFill="1" applyBorder="1" applyAlignment="1" applyProtection="1">
      <alignment horizontal="right" vertical="center"/>
      <protection/>
    </xf>
    <xf numFmtId="0" fontId="0" fillId="7" borderId="0" xfId="0" applyFill="1" applyBorder="1" applyAlignment="1" applyProtection="1">
      <alignment horizontal="right"/>
      <protection/>
    </xf>
    <xf numFmtId="0" fontId="0" fillId="7" borderId="0" xfId="0" applyFill="1" applyBorder="1" applyAlignment="1" applyProtection="1">
      <alignment horizontal="center"/>
      <protection/>
    </xf>
    <xf numFmtId="0" fontId="0" fillId="7" borderId="0" xfId="0" applyFont="1" applyFill="1" applyBorder="1" applyAlignment="1" applyProtection="1">
      <alignment horizontal="right"/>
      <protection/>
    </xf>
    <xf numFmtId="164" fontId="13" fillId="2" borderId="5" xfId="20" applyNumberFormat="1" applyFont="1" applyBorder="1" applyAlignment="1" applyProtection="1">
      <alignment horizontal="center" vertical="center"/>
      <protection/>
    </xf>
    <xf numFmtId="0" fontId="7" fillId="0" borderId="6" xfId="20" applyFill="1" applyBorder="1" applyAlignment="1" applyProtection="1">
      <alignment horizontal="center"/>
      <protection/>
    </xf>
    <xf numFmtId="0" fontId="12" fillId="0" borderId="7" xfId="20" applyFont="1" applyFill="1" applyBorder="1" applyAlignment="1" applyProtection="1">
      <alignment horizontal="center" wrapText="1"/>
      <protection/>
    </xf>
    <xf numFmtId="1" fontId="12" fillId="0" borderId="7" xfId="20" applyNumberFormat="1" applyFont="1" applyFill="1" applyBorder="1" applyAlignment="1" applyProtection="1">
      <alignment horizontal="center" wrapText="1"/>
      <protection/>
    </xf>
    <xf numFmtId="1" fontId="12" fillId="0" borderId="8" xfId="20" applyNumberFormat="1" applyFont="1" applyFill="1" applyBorder="1" applyAlignment="1" applyProtection="1">
      <alignment horizontal="center" wrapText="1"/>
      <protection/>
    </xf>
    <xf numFmtId="0" fontId="12" fillId="0" borderId="1" xfId="20" applyFont="1" applyFill="1" applyBorder="1" applyAlignment="1" applyProtection="1">
      <alignment horizontal="right"/>
      <protection/>
    </xf>
    <xf numFmtId="164" fontId="7" fillId="0" borderId="9" xfId="20" applyNumberFormat="1" applyFill="1" applyBorder="1" applyAlignment="1" applyProtection="1">
      <alignment horizontal="center"/>
      <protection/>
    </xf>
    <xf numFmtId="164" fontId="7" fillId="0" borderId="10" xfId="20" applyNumberFormat="1" applyFill="1" applyBorder="1" applyAlignment="1" applyProtection="1">
      <alignment horizontal="center"/>
      <protection/>
    </xf>
    <xf numFmtId="0" fontId="12" fillId="0" borderId="11" xfId="20" applyFont="1" applyFill="1" applyBorder="1" applyAlignment="1" applyProtection="1">
      <alignment horizontal="right"/>
      <protection/>
    </xf>
    <xf numFmtId="164" fontId="7" fillId="0" borderId="12" xfId="20" applyNumberFormat="1" applyFill="1" applyBorder="1" applyAlignment="1" applyProtection="1">
      <alignment horizontal="center"/>
      <protection/>
    </xf>
    <xf numFmtId="164" fontId="7" fillId="0" borderId="13" xfId="20" applyNumberFormat="1" applyFill="1" applyBorder="1" applyAlignment="1" applyProtection="1">
      <alignment horizontal="center"/>
      <protection/>
    </xf>
    <xf numFmtId="0" fontId="1" fillId="7" borderId="0" xfId="0" applyFont="1" applyFill="1" applyBorder="1" applyAlignment="1" applyProtection="1">
      <alignment horizontal="center" wrapText="1"/>
      <protection/>
    </xf>
    <xf numFmtId="1" fontId="0" fillId="7" borderId="0" xfId="0" applyNumberFormat="1" applyFill="1" applyBorder="1" applyAlignment="1" applyProtection="1">
      <alignment horizontal="center"/>
      <protection/>
    </xf>
    <xf numFmtId="164" fontId="0" fillId="7" borderId="0" xfId="0" applyNumberFormat="1" applyFill="1" applyBorder="1" applyProtection="1">
      <protection/>
    </xf>
    <xf numFmtId="40" fontId="0" fillId="7" borderId="0" xfId="0" applyNumberFormat="1" applyFill="1" applyBorder="1" applyProtection="1">
      <protection/>
    </xf>
    <xf numFmtId="8" fontId="0" fillId="7" borderId="0" xfId="0" applyNumberFormat="1" applyFont="1" applyFill="1" applyBorder="1" applyAlignment="1" applyProtection="1">
      <alignment horizontal="center"/>
      <protection/>
    </xf>
    <xf numFmtId="164" fontId="4" fillId="7" borderId="0" xfId="0" applyNumberFormat="1" applyFont="1" applyFill="1" applyBorder="1" applyAlignment="1" applyProtection="1">
      <alignment horizontal="center"/>
      <protection/>
    </xf>
    <xf numFmtId="0" fontId="15" fillId="3" borderId="14" xfId="21" applyFont="1" applyBorder="1" applyAlignment="1" applyProtection="1">
      <alignment horizontal="center" vertical="center"/>
      <protection locked="0"/>
    </xf>
    <xf numFmtId="0" fontId="15" fillId="3" borderId="15" xfId="21" applyFont="1" applyBorder="1" applyAlignment="1" applyProtection="1">
      <alignment horizontal="center" vertical="center"/>
      <protection locked="0"/>
    </xf>
    <xf numFmtId="164" fontId="15" fillId="3" borderId="14" xfId="21" applyNumberFormat="1" applyFont="1" applyBorder="1" applyAlignment="1" applyProtection="1">
      <alignment horizontal="center" vertical="center"/>
      <protection locked="0"/>
    </xf>
    <xf numFmtId="164" fontId="15" fillId="3" borderId="15" xfId="21" applyNumberFormat="1" applyFont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right" vertical="center"/>
      <protection/>
    </xf>
    <xf numFmtId="0" fontId="0" fillId="9" borderId="3" xfId="0" applyFont="1" applyFill="1" applyBorder="1" applyAlignment="1" applyProtection="1">
      <alignment horizontal="right" vertical="center"/>
      <protection/>
    </xf>
    <xf numFmtId="0" fontId="0" fillId="10" borderId="3" xfId="0" applyFont="1" applyFill="1" applyBorder="1" applyAlignment="1" applyProtection="1">
      <alignment horizontal="right" vertical="center"/>
      <protection/>
    </xf>
    <xf numFmtId="0" fontId="15" fillId="11" borderId="14" xfId="21" applyFont="1" applyFill="1" applyBorder="1" applyAlignment="1" applyProtection="1">
      <alignment horizontal="center" vertical="center"/>
      <protection locked="0"/>
    </xf>
    <xf numFmtId="164" fontId="15" fillId="11" borderId="14" xfId="21" applyNumberFormat="1" applyFont="1" applyFill="1" applyBorder="1" applyAlignment="1" applyProtection="1">
      <alignment horizontal="center" vertical="center"/>
      <protection locked="0"/>
    </xf>
    <xf numFmtId="44" fontId="0" fillId="0" borderId="0" xfId="16" applyFont="1" applyFill="1" applyBorder="1"/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5" fillId="0" borderId="0" xfId="0" applyFont="1" applyBorder="1" applyProtection="1">
      <protection/>
    </xf>
    <xf numFmtId="164" fontId="5" fillId="0" borderId="0" xfId="0" applyNumberFormat="1" applyFont="1" applyBorder="1" applyProtection="1">
      <protection/>
    </xf>
    <xf numFmtId="0" fontId="2" fillId="0" borderId="6" xfId="0" applyFont="1" applyFill="1" applyBorder="1" applyAlignment="1" applyProtection="1">
      <alignment horizontal="left"/>
      <protection/>
    </xf>
    <xf numFmtId="0" fontId="0" fillId="0" borderId="8" xfId="0" applyFont="1" applyBorder="1" applyProtection="1">
      <protection/>
    </xf>
    <xf numFmtId="0" fontId="0" fillId="0" borderId="10" xfId="0" applyFont="1" applyBorder="1" applyProtection="1">
      <protection/>
    </xf>
    <xf numFmtId="0" fontId="0" fillId="0" borderId="1" xfId="0" applyFont="1" applyFill="1" applyBorder="1" applyAlignment="1" applyProtection="1">
      <alignment horizontal="right"/>
      <protection/>
    </xf>
    <xf numFmtId="164" fontId="0" fillId="0" borderId="10" xfId="0" applyNumberFormat="1" applyFont="1" applyBorder="1" applyProtection="1">
      <protection/>
    </xf>
    <xf numFmtId="0" fontId="0" fillId="0" borderId="1" xfId="0" applyFont="1" applyBorder="1" applyAlignment="1" applyProtection="1">
      <alignment horizontal="right"/>
      <protection/>
    </xf>
    <xf numFmtId="0" fontId="5" fillId="0" borderId="1" xfId="0" applyFont="1" applyBorder="1" applyProtection="1">
      <protection/>
    </xf>
    <xf numFmtId="164" fontId="5" fillId="0" borderId="10" xfId="0" applyNumberFormat="1" applyFont="1" applyBorder="1" applyProtection="1">
      <protection/>
    </xf>
    <xf numFmtId="0" fontId="2" fillId="0" borderId="1" xfId="0" applyFont="1" applyBorder="1" applyAlignment="1" applyProtection="1">
      <alignment horizontal="left"/>
      <protection/>
    </xf>
    <xf numFmtId="0" fontId="5" fillId="0" borderId="3" xfId="0" applyFont="1" applyBorder="1" applyProtection="1">
      <protection/>
    </xf>
    <xf numFmtId="164" fontId="5" fillId="0" borderId="14" xfId="0" applyNumberFormat="1" applyFont="1" applyBorder="1" applyProtection="1">
      <protection/>
    </xf>
    <xf numFmtId="0" fontId="3" fillId="0" borderId="11" xfId="0" applyFont="1" applyBorder="1" applyAlignment="1" applyProtection="1">
      <alignment horizontal="right"/>
      <protection/>
    </xf>
    <xf numFmtId="164" fontId="3" fillId="0" borderId="13" xfId="0" applyNumberFormat="1" applyFont="1" applyBorder="1" applyProtection="1">
      <protection/>
    </xf>
    <xf numFmtId="0" fontId="2" fillId="0" borderId="6" xfId="0" applyFont="1" applyBorder="1" applyProtection="1">
      <protection/>
    </xf>
    <xf numFmtId="164" fontId="5" fillId="0" borderId="8" xfId="0" applyNumberFormat="1" applyFont="1" applyBorder="1" applyProtection="1">
      <protection/>
    </xf>
    <xf numFmtId="0" fontId="5" fillId="0" borderId="1" xfId="0" applyFon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7" borderId="0" xfId="0" applyFont="1" applyFill="1" applyBorder="1"/>
    <xf numFmtId="0" fontId="0" fillId="7" borderId="0" xfId="0" applyFill="1"/>
    <xf numFmtId="0" fontId="0" fillId="7" borderId="0" xfId="0" applyFont="1" applyFill="1" applyBorder="1" applyProtection="1">
      <protection/>
    </xf>
    <xf numFmtId="0" fontId="5" fillId="7" borderId="0" xfId="0" applyFont="1" applyFill="1" applyBorder="1" applyProtection="1">
      <protection/>
    </xf>
    <xf numFmtId="164" fontId="5" fillId="7" borderId="0" xfId="0" applyNumberFormat="1" applyFont="1" applyFill="1" applyBorder="1" applyProtection="1">
      <protection/>
    </xf>
    <xf numFmtId="0" fontId="5" fillId="7" borderId="0" xfId="0" applyFont="1" applyFill="1"/>
    <xf numFmtId="0" fontId="6" fillId="7" borderId="0" xfId="0" applyFont="1" applyFill="1" applyBorder="1" applyProtection="1">
      <protection/>
    </xf>
    <xf numFmtId="0" fontId="0" fillId="7" borderId="0" xfId="0" applyFont="1" applyFill="1" applyBorder="1" applyAlignment="1">
      <alignment vertical="center"/>
    </xf>
    <xf numFmtId="44" fontId="0" fillId="7" borderId="0" xfId="16" applyFont="1" applyFill="1" applyBorder="1"/>
    <xf numFmtId="0" fontId="0" fillId="0" borderId="9" xfId="0" applyFont="1" applyFill="1" applyBorder="1" applyAlignment="1" applyProtection="1">
      <alignment horizontal="center" vertical="center"/>
      <protection/>
    </xf>
    <xf numFmtId="164" fontId="0" fillId="0" borderId="9" xfId="0" applyNumberFormat="1" applyFont="1" applyFill="1" applyBorder="1" applyAlignment="1" applyProtection="1">
      <alignment horizontal="center" wrapText="1"/>
      <protection/>
    </xf>
    <xf numFmtId="4" fontId="0" fillId="0" borderId="9" xfId="0" applyNumberFormat="1" applyFont="1" applyFill="1" applyBorder="1" applyAlignment="1" applyProtection="1">
      <alignment horizontal="center" wrapText="1"/>
      <protection/>
    </xf>
    <xf numFmtId="0" fontId="0" fillId="0" borderId="9" xfId="0" applyFont="1" applyFill="1" applyBorder="1" applyAlignment="1" applyProtection="1">
      <alignment horizontal="center"/>
      <protection/>
    </xf>
    <xf numFmtId="164" fontId="0" fillId="0" borderId="9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0" fontId="0" fillId="7" borderId="0" xfId="0" applyFont="1" applyFill="1" applyBorder="1" applyAlignment="1" applyProtection="1">
      <alignment horizontal="center"/>
      <protection/>
    </xf>
    <xf numFmtId="164" fontId="0" fillId="7" borderId="0" xfId="0" applyNumberFormat="1" applyFont="1" applyFill="1" applyBorder="1" applyProtection="1">
      <protection/>
    </xf>
    <xf numFmtId="4" fontId="0" fillId="7" borderId="0" xfId="0" applyNumberFormat="1" applyFont="1" applyFill="1" applyBorder="1" applyProtection="1">
      <protection/>
    </xf>
    <xf numFmtId="0" fontId="0" fillId="7" borderId="0" xfId="0" applyFont="1" applyFill="1" applyBorder="1" applyAlignment="1">
      <alignment horizontal="center"/>
    </xf>
    <xf numFmtId="164" fontId="0" fillId="7" borderId="0" xfId="0" applyNumberFormat="1" applyFont="1" applyFill="1" applyBorder="1"/>
    <xf numFmtId="2" fontId="9" fillId="7" borderId="0" xfId="0" applyNumberFormat="1" applyFont="1" applyFill="1" applyBorder="1"/>
    <xf numFmtId="4" fontId="0" fillId="7" borderId="0" xfId="0" applyNumberFormat="1" applyFont="1" applyFill="1" applyBorder="1"/>
    <xf numFmtId="1" fontId="0" fillId="7" borderId="0" xfId="0" applyNumberFormat="1" applyFill="1" applyBorder="1" applyAlignment="1" applyProtection="1">
      <alignment vertical="top"/>
      <protection/>
    </xf>
    <xf numFmtId="0" fontId="0" fillId="0" borderId="1" xfId="0" applyFont="1" applyBorder="1" applyProtection="1">
      <protection/>
    </xf>
    <xf numFmtId="0" fontId="5" fillId="0" borderId="10" xfId="0" applyFont="1" applyBorder="1" applyProtection="1">
      <protection/>
    </xf>
    <xf numFmtId="0" fontId="0" fillId="0" borderId="13" xfId="0" applyFont="1" applyBorder="1" applyProtection="1">
      <protection/>
    </xf>
    <xf numFmtId="1" fontId="0" fillId="7" borderId="0" xfId="0" applyNumberFormat="1" applyFont="1" applyFill="1" applyBorder="1" applyProtection="1"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top" wrapText="1"/>
      <protection/>
    </xf>
    <xf numFmtId="0" fontId="9" fillId="0" borderId="9" xfId="0" applyFont="1" applyFill="1" applyBorder="1" applyAlignment="1" applyProtection="1">
      <alignment horizontal="center" vertical="top" wrapText="1"/>
      <protection/>
    </xf>
    <xf numFmtId="0" fontId="0" fillId="0" borderId="9" xfId="0" applyFont="1" applyFill="1" applyBorder="1" applyProtection="1">
      <protection/>
    </xf>
    <xf numFmtId="44" fontId="0" fillId="0" borderId="9" xfId="16" applyFont="1" applyFill="1" applyBorder="1" applyAlignment="1" applyProtection="1">
      <alignment horizontal="right"/>
      <protection/>
    </xf>
    <xf numFmtId="44" fontId="9" fillId="0" borderId="9" xfId="16" applyFont="1" applyFill="1" applyBorder="1" applyAlignment="1" applyProtection="1">
      <alignment horizontal="right"/>
      <protection/>
    </xf>
    <xf numFmtId="3" fontId="0" fillId="7" borderId="0" xfId="0" applyNumberFormat="1" applyFont="1" applyFill="1" applyBorder="1" applyProtection="1">
      <protection/>
    </xf>
    <xf numFmtId="2" fontId="9" fillId="7" borderId="0" xfId="0" applyNumberFormat="1" applyFont="1" applyFill="1" applyBorder="1" applyProtection="1">
      <protection/>
    </xf>
    <xf numFmtId="0" fontId="9" fillId="7" borderId="0" xfId="0" applyFont="1" applyFill="1" applyBorder="1" applyProtection="1">
      <protection/>
    </xf>
    <xf numFmtId="164" fontId="0" fillId="0" borderId="9" xfId="0" applyNumberFormat="1" applyFont="1" applyFill="1" applyBorder="1" applyProtection="1">
      <protection/>
    </xf>
    <xf numFmtId="164" fontId="0" fillId="7" borderId="0" xfId="0" applyNumberFormat="1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4" fillId="7" borderId="17" xfId="0" applyFont="1" applyFill="1" applyBorder="1" applyAlignment="1" applyProtection="1">
      <alignment horizontal="center"/>
      <protection/>
    </xf>
    <xf numFmtId="1" fontId="17" fillId="7" borderId="18" xfId="0" applyNumberFormat="1" applyFont="1" applyFill="1" applyBorder="1" applyAlignment="1" applyProtection="1">
      <alignment horizontal="left" vertical="top" wrapText="1"/>
      <protection/>
    </xf>
    <xf numFmtId="1" fontId="17" fillId="7" borderId="19" xfId="0" applyNumberFormat="1" applyFont="1" applyFill="1" applyBorder="1" applyAlignment="1" applyProtection="1">
      <alignment horizontal="left" vertical="top" wrapText="1"/>
      <protection/>
    </xf>
    <xf numFmtId="1" fontId="17" fillId="7" borderId="3" xfId="0" applyNumberFormat="1" applyFont="1" applyFill="1" applyBorder="1" applyAlignment="1" applyProtection="1">
      <alignment horizontal="left" vertical="top" wrapText="1"/>
      <protection/>
    </xf>
    <xf numFmtId="1" fontId="17" fillId="7" borderId="14" xfId="0" applyNumberFormat="1" applyFont="1" applyFill="1" applyBorder="1" applyAlignment="1" applyProtection="1">
      <alignment horizontal="left" vertical="top" wrapText="1"/>
      <protection/>
    </xf>
    <xf numFmtId="1" fontId="17" fillId="7" borderId="4" xfId="0" applyNumberFormat="1" applyFont="1" applyFill="1" applyBorder="1" applyAlignment="1" applyProtection="1">
      <alignment horizontal="left" vertical="top" wrapText="1"/>
      <protection/>
    </xf>
    <xf numFmtId="1" fontId="17" fillId="7" borderId="15" xfId="0" applyNumberFormat="1" applyFont="1" applyFill="1" applyBorder="1" applyAlignment="1" applyProtection="1">
      <alignment horizontal="left" vertical="top" wrapText="1"/>
      <protection/>
    </xf>
    <xf numFmtId="0" fontId="1" fillId="7" borderId="0" xfId="0" applyFont="1" applyFill="1" applyBorder="1" applyAlignment="1" applyProtection="1">
      <alignment horizontal="center" wrapText="1"/>
      <protection/>
    </xf>
    <xf numFmtId="0" fontId="4" fillId="7" borderId="0" xfId="0" applyFont="1" applyFill="1" applyBorder="1" applyAlignment="1" applyProtection="1">
      <alignment horizontal="center" vertical="center"/>
      <protection/>
    </xf>
    <xf numFmtId="0" fontId="11" fillId="8" borderId="18" xfId="0" applyFont="1" applyFill="1" applyBorder="1" applyAlignment="1" applyProtection="1">
      <alignment horizontal="center" vertical="center"/>
      <protection/>
    </xf>
    <xf numFmtId="0" fontId="10" fillId="8" borderId="19" xfId="0" applyFont="1" applyFill="1" applyBorder="1" applyAlignment="1" applyProtection="1">
      <alignment horizontal="center" vertical="center"/>
      <protection/>
    </xf>
    <xf numFmtId="0" fontId="11" fillId="9" borderId="18" xfId="0" applyFont="1" applyFill="1" applyBorder="1" applyAlignment="1" applyProtection="1">
      <alignment horizontal="center" vertical="center"/>
      <protection/>
    </xf>
    <xf numFmtId="0" fontId="10" fillId="9" borderId="19" xfId="0" applyFont="1" applyFill="1" applyBorder="1" applyAlignment="1" applyProtection="1">
      <alignment horizontal="center" vertical="center"/>
      <protection/>
    </xf>
    <xf numFmtId="0" fontId="11" fillId="10" borderId="18" xfId="0" applyFont="1" applyFill="1" applyBorder="1" applyAlignment="1" applyProtection="1">
      <alignment horizontal="center" vertical="center"/>
      <protection/>
    </xf>
    <xf numFmtId="0" fontId="10" fillId="1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B9C"/>
  </sheetPr>
  <dimension ref="A1:L26"/>
  <sheetViews>
    <sheetView tabSelected="1" workbookViewId="0" topLeftCell="A1">
      <selection activeCell="D22" sqref="D22"/>
    </sheetView>
  </sheetViews>
  <sheetFormatPr defaultColWidth="0" defaultRowHeight="12.75" zeroHeight="1"/>
  <cols>
    <col min="1" max="1" width="55.00390625" style="4" customWidth="1"/>
    <col min="2" max="3" width="15.7109375" style="4" customWidth="1"/>
    <col min="4" max="4" width="15.7109375" style="9" customWidth="1"/>
    <col min="5" max="5" width="15.7109375" style="10" customWidth="1"/>
    <col min="6" max="6" width="4.00390625" style="11" customWidth="1"/>
    <col min="7" max="7" width="14.57421875" style="11" hidden="1" customWidth="1"/>
    <col min="8" max="8" width="15.28125" style="11" hidden="1" customWidth="1"/>
    <col min="9" max="9" width="11.57421875" style="11" hidden="1" customWidth="1"/>
    <col min="10" max="11" width="0" style="5" hidden="1" customWidth="1"/>
    <col min="12" max="12" width="0" style="8" hidden="1" customWidth="1"/>
    <col min="13" max="16384" width="9.140625" style="5" hidden="1" customWidth="1"/>
  </cols>
  <sheetData>
    <row r="1" spans="1:10" ht="34.9" customHeight="1" thickBot="1">
      <c r="A1" s="121" t="s">
        <v>60</v>
      </c>
      <c r="B1" s="121"/>
      <c r="C1" s="37"/>
      <c r="D1" s="38"/>
      <c r="E1" s="39"/>
      <c r="F1" s="40"/>
      <c r="G1" s="6"/>
      <c r="H1" s="6"/>
      <c r="I1" s="6"/>
      <c r="J1" s="7"/>
    </row>
    <row r="2" spans="1:10" ht="18" customHeight="1">
      <c r="A2" s="122" t="s">
        <v>74</v>
      </c>
      <c r="B2" s="123"/>
      <c r="C2" s="37"/>
      <c r="D2" s="114" t="s">
        <v>80</v>
      </c>
      <c r="E2" s="115"/>
      <c r="F2" s="40"/>
      <c r="G2" s="6"/>
      <c r="H2" s="6"/>
      <c r="I2" s="6"/>
      <c r="J2" s="7"/>
    </row>
    <row r="3" spans="1:10" ht="18" customHeight="1">
      <c r="A3" s="21" t="s">
        <v>66</v>
      </c>
      <c r="B3" s="43">
        <v>0</v>
      </c>
      <c r="C3" s="37"/>
      <c r="D3" s="116"/>
      <c r="E3" s="117"/>
      <c r="F3" s="40"/>
      <c r="G3" s="6"/>
      <c r="H3" s="6"/>
      <c r="I3" s="6"/>
      <c r="J3" s="7"/>
    </row>
    <row r="4" spans="1:10" ht="18" customHeight="1">
      <c r="A4" s="47" t="s">
        <v>67</v>
      </c>
      <c r="B4" s="50">
        <v>0</v>
      </c>
      <c r="C4" s="37"/>
      <c r="D4" s="116"/>
      <c r="E4" s="117"/>
      <c r="F4" s="40"/>
      <c r="G4" s="6"/>
      <c r="H4" s="6"/>
      <c r="I4" s="6"/>
      <c r="J4" s="7"/>
    </row>
    <row r="5" spans="1:10" ht="18" customHeight="1" thickBot="1">
      <c r="A5" s="22" t="s">
        <v>68</v>
      </c>
      <c r="B5" s="44">
        <v>0</v>
      </c>
      <c r="C5" s="37"/>
      <c r="D5" s="116"/>
      <c r="E5" s="117"/>
      <c r="F5" s="40"/>
      <c r="G5" s="6"/>
      <c r="H5" s="6"/>
      <c r="I5" s="6"/>
      <c r="J5" s="7"/>
    </row>
    <row r="6" spans="1:10" ht="9.6" customHeight="1" thickBot="1">
      <c r="A6" s="23"/>
      <c r="B6" s="24"/>
      <c r="C6" s="37"/>
      <c r="D6" s="116"/>
      <c r="E6" s="117"/>
      <c r="F6" s="40"/>
      <c r="G6" s="6"/>
      <c r="H6" s="6"/>
      <c r="I6" s="6"/>
      <c r="J6" s="7"/>
    </row>
    <row r="7" spans="1:10" ht="18" customHeight="1">
      <c r="A7" s="124" t="s">
        <v>73</v>
      </c>
      <c r="B7" s="125"/>
      <c r="C7" s="37"/>
      <c r="D7" s="116"/>
      <c r="E7" s="117"/>
      <c r="F7" s="40"/>
      <c r="G7" s="6"/>
      <c r="H7" s="6"/>
      <c r="I7" s="6"/>
      <c r="J7" s="7"/>
    </row>
    <row r="8" spans="1:10" ht="18" customHeight="1">
      <c r="A8" s="19" t="s">
        <v>69</v>
      </c>
      <c r="B8" s="43">
        <v>0</v>
      </c>
      <c r="C8" s="120"/>
      <c r="D8" s="116"/>
      <c r="E8" s="117"/>
      <c r="F8" s="40"/>
      <c r="G8" s="6"/>
      <c r="H8" s="6"/>
      <c r="I8" s="6"/>
      <c r="J8" s="7"/>
    </row>
    <row r="9" spans="1:10" ht="18" customHeight="1">
      <c r="A9" s="48" t="s">
        <v>61</v>
      </c>
      <c r="B9" s="50">
        <v>0</v>
      </c>
      <c r="C9" s="120"/>
      <c r="D9" s="116"/>
      <c r="E9" s="117"/>
      <c r="F9" s="40"/>
      <c r="G9" s="6"/>
      <c r="H9" s="6"/>
      <c r="I9" s="6"/>
      <c r="J9" s="7"/>
    </row>
    <row r="10" spans="1:10" ht="18" customHeight="1" thickBot="1">
      <c r="A10" s="20" t="s">
        <v>70</v>
      </c>
      <c r="B10" s="44">
        <v>0</v>
      </c>
      <c r="C10" s="120"/>
      <c r="D10" s="118"/>
      <c r="E10" s="119"/>
      <c r="F10" s="40"/>
      <c r="G10" s="6"/>
      <c r="H10" s="6"/>
      <c r="I10" s="6"/>
      <c r="J10" s="7"/>
    </row>
    <row r="11" spans="1:10" ht="9.6" customHeight="1" thickBot="1">
      <c r="A11" s="25"/>
      <c r="B11" s="24"/>
      <c r="C11" s="37"/>
      <c r="D11" s="96"/>
      <c r="E11" s="96"/>
      <c r="F11" s="40"/>
      <c r="G11" s="6"/>
      <c r="H11" s="6"/>
      <c r="I11" s="6"/>
      <c r="J11" s="7"/>
    </row>
    <row r="12" spans="1:10" ht="18" customHeight="1">
      <c r="A12" s="126" t="s">
        <v>75</v>
      </c>
      <c r="B12" s="127"/>
      <c r="C12" s="37"/>
      <c r="D12" s="96"/>
      <c r="E12" s="96"/>
      <c r="F12" s="40"/>
      <c r="G12" s="6"/>
      <c r="H12" s="6"/>
      <c r="I12" s="6"/>
      <c r="J12" s="7"/>
    </row>
    <row r="13" spans="1:6" ht="18" customHeight="1">
      <c r="A13" s="17" t="s">
        <v>76</v>
      </c>
      <c r="B13" s="45">
        <v>0</v>
      </c>
      <c r="C13" s="41"/>
      <c r="D13" s="96"/>
      <c r="E13" s="96"/>
      <c r="F13" s="40"/>
    </row>
    <row r="14" spans="1:6" ht="18" customHeight="1">
      <c r="A14" s="49" t="s">
        <v>71</v>
      </c>
      <c r="B14" s="51">
        <v>0</v>
      </c>
      <c r="C14" s="41"/>
      <c r="D14" s="96"/>
      <c r="E14" s="96"/>
      <c r="F14" s="40"/>
    </row>
    <row r="15" spans="1:6" ht="18" customHeight="1" thickBot="1">
      <c r="A15" s="18" t="s">
        <v>72</v>
      </c>
      <c r="B15" s="46">
        <v>0</v>
      </c>
      <c r="C15" s="41"/>
      <c r="D15" s="96"/>
      <c r="E15" s="96"/>
      <c r="F15" s="40"/>
    </row>
    <row r="16" spans="1:6" ht="9.6" customHeight="1" thickBot="1">
      <c r="A16" s="25"/>
      <c r="B16" s="111"/>
      <c r="C16" s="41"/>
      <c r="D16" s="96"/>
      <c r="E16" s="96"/>
      <c r="F16" s="40"/>
    </row>
    <row r="17" spans="1:6" ht="25.5" customHeight="1" thickBot="1">
      <c r="A17" s="16" t="s">
        <v>62</v>
      </c>
      <c r="B17" s="26">
        <f>E25</f>
        <v>0</v>
      </c>
      <c r="C17" s="42"/>
      <c r="D17" s="96"/>
      <c r="E17" s="96"/>
      <c r="F17" s="40"/>
    </row>
    <row r="18" spans="1:6" ht="22.15" customHeight="1">
      <c r="A18" s="113" t="s">
        <v>58</v>
      </c>
      <c r="B18" s="113"/>
      <c r="C18" s="24"/>
      <c r="D18" s="38"/>
      <c r="E18" s="39"/>
      <c r="F18" s="40"/>
    </row>
    <row r="19" spans="1:6" ht="12.75">
      <c r="A19" s="24"/>
      <c r="B19" s="24"/>
      <c r="C19" s="24"/>
      <c r="D19" s="38"/>
      <c r="E19" s="39"/>
      <c r="F19" s="40"/>
    </row>
    <row r="20" spans="1:6" ht="51" customHeight="1" thickBot="1">
      <c r="A20" s="112" t="s">
        <v>81</v>
      </c>
      <c r="B20" s="112"/>
      <c r="C20" s="112"/>
      <c r="D20" s="112"/>
      <c r="E20" s="112"/>
      <c r="F20" s="40"/>
    </row>
    <row r="21" spans="1:6" ht="30">
      <c r="A21" s="27"/>
      <c r="B21" s="28" t="s">
        <v>20</v>
      </c>
      <c r="C21" s="28" t="s">
        <v>21</v>
      </c>
      <c r="D21" s="29" t="s">
        <v>22</v>
      </c>
      <c r="E21" s="30" t="s">
        <v>19</v>
      </c>
      <c r="F21" s="40"/>
    </row>
    <row r="22" spans="1:6" ht="15" customHeight="1">
      <c r="A22" s="31" t="s">
        <v>63</v>
      </c>
      <c r="B22" s="32">
        <f>Calculations!B32</f>
        <v>0</v>
      </c>
      <c r="C22" s="32">
        <f>B13</f>
        <v>0</v>
      </c>
      <c r="D22" s="32">
        <f>Calculations!B40</f>
        <v>0</v>
      </c>
      <c r="E22" s="33">
        <f>D22/2</f>
        <v>0</v>
      </c>
      <c r="F22" s="40"/>
    </row>
    <row r="23" spans="1:6" ht="15" customHeight="1">
      <c r="A23" s="31" t="s">
        <v>64</v>
      </c>
      <c r="B23" s="32">
        <f>Calculations!E32</f>
        <v>0</v>
      </c>
      <c r="C23" s="32">
        <f>B14</f>
        <v>0</v>
      </c>
      <c r="D23" s="32">
        <f>Calculations!E40</f>
        <v>0</v>
      </c>
      <c r="E23" s="33">
        <f>D23/2</f>
        <v>0</v>
      </c>
      <c r="F23" s="40"/>
    </row>
    <row r="24" spans="1:12" s="11" customFormat="1" ht="15" customHeight="1">
      <c r="A24" s="31" t="s">
        <v>65</v>
      </c>
      <c r="B24" s="32">
        <f>Calculations!B51</f>
        <v>0</v>
      </c>
      <c r="C24" s="32">
        <f>B15</f>
        <v>0</v>
      </c>
      <c r="D24" s="32">
        <f>Calculations!B53</f>
        <v>0</v>
      </c>
      <c r="E24" s="33">
        <f>D24/2</f>
        <v>0</v>
      </c>
      <c r="F24" s="40"/>
      <c r="J24" s="5"/>
      <c r="K24" s="5"/>
      <c r="L24" s="8"/>
    </row>
    <row r="25" spans="1:12" s="11" customFormat="1" ht="15" customHeight="1" thickBot="1">
      <c r="A25" s="34" t="s">
        <v>1</v>
      </c>
      <c r="B25" s="35">
        <f>SUM(B22:B24)</f>
        <v>0</v>
      </c>
      <c r="C25" s="35">
        <f>SUM(C22:C24)</f>
        <v>0</v>
      </c>
      <c r="D25" s="35">
        <f>SUM(D22:D24)</f>
        <v>0</v>
      </c>
      <c r="E25" s="36">
        <f>SUM(E22:E24)</f>
        <v>0</v>
      </c>
      <c r="F25" s="40"/>
      <c r="J25" s="5"/>
      <c r="K25" s="5"/>
      <c r="L25" s="8"/>
    </row>
    <row r="26" spans="1:6" ht="12.75">
      <c r="A26" s="24"/>
      <c r="B26" s="24"/>
      <c r="C26" s="24"/>
      <c r="D26" s="38"/>
      <c r="E26" s="39"/>
      <c r="F26" s="40"/>
    </row>
    <row r="27" ht="12.75" hidden="1"/>
  </sheetData>
  <sheetProtection algorithmName="SHA-512" hashValue="xQ5WAmoNU4cV2lqRYoGtag6PlbW7HNDONhFGLsjpdbfUJcVHUYSisvOAd0Y2K67hJ283JbYNlE5uQEKcjFrc0Q==" saltValue="xddc/U7dgSdkoK7A80HN+A==" spinCount="100000" sheet="1" objects="1" scenarios="1"/>
  <mergeCells count="8">
    <mergeCell ref="A20:E20"/>
    <mergeCell ref="A18:B18"/>
    <mergeCell ref="D2:E10"/>
    <mergeCell ref="C8:C10"/>
    <mergeCell ref="A1:B1"/>
    <mergeCell ref="A2:B2"/>
    <mergeCell ref="A7:B7"/>
    <mergeCell ref="A12:B12"/>
  </mergeCells>
  <printOptions/>
  <pageMargins left="0.75" right="0.75" top="1" bottom="1" header="0.5" footer="0.5"/>
  <pageSetup horizontalDpi="600" verticalDpi="600" orientation="landscape" r:id="rId1"/>
  <headerFooter alignWithMargins="0">
    <oddHeader>&amp;CCBA 2011 Shared Custody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34"/>
  <sheetViews>
    <sheetView workbookViewId="0" topLeftCell="A1">
      <selection activeCell="D22" sqref="D22"/>
    </sheetView>
  </sheetViews>
  <sheetFormatPr defaultColWidth="0" defaultRowHeight="12.75" zeroHeight="1"/>
  <cols>
    <col min="1" max="1" width="17.00390625" style="2" bestFit="1" customWidth="1"/>
    <col min="2" max="2" width="10.7109375" style="1" customWidth="1"/>
    <col min="3" max="3" width="11.8515625" style="1" customWidth="1"/>
    <col min="4" max="4" width="10.7109375" style="1" customWidth="1"/>
    <col min="5" max="5" width="10.28125" style="3" customWidth="1"/>
    <col min="6" max="6" width="11.57421875" style="0" customWidth="1"/>
    <col min="7" max="7" width="12.00390625" style="0" bestFit="1" customWidth="1"/>
    <col min="8" max="8" width="8.8515625" style="0" customWidth="1"/>
    <col min="9" max="9" width="2.00390625" style="75" bestFit="1" customWidth="1"/>
    <col min="10" max="10" width="10.28125" style="12" hidden="1" customWidth="1"/>
    <col min="11" max="11" width="9.140625" style="0" hidden="1" customWidth="1"/>
    <col min="12" max="15" width="0" style="0" hidden="1" customWidth="1"/>
    <col min="16" max="16384" width="8.8515625" style="0" hidden="1" customWidth="1"/>
  </cols>
  <sheetData>
    <row r="1" spans="1:10" ht="52.9" customHeight="1">
      <c r="A1" s="83" t="s">
        <v>23</v>
      </c>
      <c r="B1" s="84" t="s">
        <v>43</v>
      </c>
      <c r="C1" s="84" t="s">
        <v>42</v>
      </c>
      <c r="D1" s="84" t="s">
        <v>0</v>
      </c>
      <c r="E1" s="85" t="s">
        <v>57</v>
      </c>
      <c r="F1" s="128" t="s">
        <v>59</v>
      </c>
      <c r="G1" s="128"/>
      <c r="H1" s="81"/>
      <c r="I1" s="81"/>
      <c r="J1" s="54"/>
    </row>
    <row r="2" spans="1:10" ht="12.75">
      <c r="A2" s="86">
        <v>0</v>
      </c>
      <c r="B2" s="87">
        <v>0</v>
      </c>
      <c r="C2" s="87">
        <v>0</v>
      </c>
      <c r="D2" s="87">
        <v>0</v>
      </c>
      <c r="E2" s="88">
        <v>0</v>
      </c>
      <c r="F2" s="76"/>
      <c r="G2" s="76"/>
      <c r="H2" s="74"/>
      <c r="I2" s="74"/>
      <c r="J2" s="52"/>
    </row>
    <row r="3" spans="1:11" ht="12.75">
      <c r="A3" s="86">
        <v>1</v>
      </c>
      <c r="B3" s="87">
        <v>619.75</v>
      </c>
      <c r="C3" s="87">
        <v>522.91</v>
      </c>
      <c r="D3" s="87">
        <v>37.25</v>
      </c>
      <c r="E3" s="88">
        <f>A3*150</f>
        <v>150</v>
      </c>
      <c r="F3" s="76"/>
      <c r="G3" s="76"/>
      <c r="H3" s="74"/>
      <c r="I3" s="74"/>
      <c r="J3" s="52"/>
      <c r="K3" s="1"/>
    </row>
    <row r="4" spans="1:11" ht="12.75">
      <c r="A4" s="86">
        <v>2</v>
      </c>
      <c r="B4" s="87">
        <v>1239.5</v>
      </c>
      <c r="C4" s="87">
        <v>1045.82</v>
      </c>
      <c r="D4" s="87">
        <v>76.75</v>
      </c>
      <c r="E4" s="88">
        <f aca="true" t="shared" si="0" ref="E4:E9">A4*150</f>
        <v>300</v>
      </c>
      <c r="F4" s="76"/>
      <c r="G4" s="76"/>
      <c r="H4" s="74"/>
      <c r="I4" s="74"/>
      <c r="J4" s="52"/>
      <c r="K4" s="1"/>
    </row>
    <row r="5" spans="1:11" ht="12.75">
      <c r="A5" s="86">
        <v>3</v>
      </c>
      <c r="B5" s="87">
        <v>1859.25</v>
      </c>
      <c r="C5" s="87">
        <v>1568.73</v>
      </c>
      <c r="D5" s="87">
        <v>119.16</v>
      </c>
      <c r="E5" s="88">
        <f t="shared" si="0"/>
        <v>450</v>
      </c>
      <c r="F5" s="76"/>
      <c r="G5" s="76"/>
      <c r="H5" s="74"/>
      <c r="I5" s="74"/>
      <c r="J5" s="52"/>
      <c r="K5" s="1"/>
    </row>
    <row r="6" spans="1:11" ht="12.75">
      <c r="A6" s="86">
        <v>4</v>
      </c>
      <c r="B6" s="87">
        <v>2479</v>
      </c>
      <c r="C6" s="87">
        <v>2091.64</v>
      </c>
      <c r="D6" s="87">
        <v>164.74</v>
      </c>
      <c r="E6" s="88">
        <f t="shared" si="0"/>
        <v>600</v>
      </c>
      <c r="F6" s="76"/>
      <c r="G6" s="76"/>
      <c r="H6" s="74"/>
      <c r="I6" s="74"/>
      <c r="J6" s="52"/>
      <c r="K6" s="1"/>
    </row>
    <row r="7" spans="1:15" ht="12.75">
      <c r="A7" s="86">
        <v>5</v>
      </c>
      <c r="B7" s="87">
        <v>3098.75</v>
      </c>
      <c r="C7" s="87">
        <v>2614.55</v>
      </c>
      <c r="D7" s="87">
        <v>210.32</v>
      </c>
      <c r="E7" s="88">
        <f t="shared" si="0"/>
        <v>750</v>
      </c>
      <c r="F7" s="76"/>
      <c r="G7" s="76"/>
      <c r="H7" s="74"/>
      <c r="I7" s="74"/>
      <c r="J7" s="52"/>
      <c r="K7" s="1"/>
      <c r="N7" s="13"/>
      <c r="O7" s="13"/>
    </row>
    <row r="8" spans="1:15" ht="12.75">
      <c r="A8" s="86">
        <v>6</v>
      </c>
      <c r="B8" s="87">
        <v>3718.5</v>
      </c>
      <c r="C8" s="87">
        <v>3137.46</v>
      </c>
      <c r="D8" s="87">
        <v>255.9</v>
      </c>
      <c r="E8" s="88">
        <f t="shared" si="0"/>
        <v>900</v>
      </c>
      <c r="F8" s="76"/>
      <c r="G8" s="76"/>
      <c r="H8" s="74"/>
      <c r="I8" s="74"/>
      <c r="J8" s="52"/>
      <c r="K8" s="1"/>
      <c r="N8" s="13"/>
      <c r="O8" s="13"/>
    </row>
    <row r="9" spans="1:15" ht="12.75">
      <c r="A9" s="86">
        <v>7</v>
      </c>
      <c r="B9" s="87">
        <v>4338.25</v>
      </c>
      <c r="C9" s="87">
        <v>3660.37</v>
      </c>
      <c r="D9" s="87">
        <v>301.48</v>
      </c>
      <c r="E9" s="88">
        <f t="shared" si="0"/>
        <v>1050</v>
      </c>
      <c r="F9" s="76"/>
      <c r="G9" s="76"/>
      <c r="H9" s="74"/>
      <c r="I9" s="74"/>
      <c r="J9" s="52"/>
      <c r="N9" s="13"/>
      <c r="O9" s="13"/>
    </row>
    <row r="10" spans="1:15" ht="12.75">
      <c r="A10" s="89"/>
      <c r="B10" s="90"/>
      <c r="C10" s="90"/>
      <c r="D10" s="90"/>
      <c r="E10" s="91"/>
      <c r="F10" s="76"/>
      <c r="G10" s="76"/>
      <c r="H10" s="74"/>
      <c r="I10" s="74"/>
      <c r="J10" s="52"/>
      <c r="N10" s="13"/>
      <c r="O10" s="13"/>
    </row>
    <row r="11" spans="1:15" ht="12.75">
      <c r="A11" s="89"/>
      <c r="B11" s="90"/>
      <c r="C11" s="90"/>
      <c r="D11" s="90"/>
      <c r="E11" s="91"/>
      <c r="F11" s="76"/>
      <c r="G11" s="76"/>
      <c r="H11" s="74"/>
      <c r="I11" s="74"/>
      <c r="J11" s="52"/>
      <c r="N11" s="13"/>
      <c r="O11" s="13"/>
    </row>
    <row r="12" spans="1:10" ht="12.75">
      <c r="A12" s="89"/>
      <c r="B12" s="76"/>
      <c r="C12" s="76"/>
      <c r="D12" s="76"/>
      <c r="E12" s="100"/>
      <c r="F12" s="90"/>
      <c r="G12" s="76"/>
      <c r="H12" s="74"/>
      <c r="I12" s="74"/>
      <c r="J12" s="52"/>
    </row>
    <row r="13" spans="1:10" ht="76.5">
      <c r="A13" s="101" t="s">
        <v>23</v>
      </c>
      <c r="B13" s="102" t="s">
        <v>24</v>
      </c>
      <c r="C13" s="102" t="s">
        <v>25</v>
      </c>
      <c r="D13" s="103" t="s">
        <v>26</v>
      </c>
      <c r="E13" s="102" t="s">
        <v>27</v>
      </c>
      <c r="F13" s="102" t="s">
        <v>1</v>
      </c>
      <c r="G13" s="103" t="s">
        <v>28</v>
      </c>
      <c r="H13" s="74"/>
      <c r="I13" s="82"/>
      <c r="J13" s="53"/>
    </row>
    <row r="14" spans="1:10" ht="12.75">
      <c r="A14" s="104">
        <v>1</v>
      </c>
      <c r="B14" s="105">
        <v>7437</v>
      </c>
      <c r="C14" s="105">
        <f>(B14*1)</f>
        <v>7437</v>
      </c>
      <c r="D14" s="106">
        <f>(C14/12)</f>
        <v>619.75</v>
      </c>
      <c r="E14" s="105">
        <v>6275</v>
      </c>
      <c r="F14" s="105">
        <f>(E14*1)</f>
        <v>6275</v>
      </c>
      <c r="G14" s="106">
        <f>(F14/12)</f>
        <v>522.9166666666666</v>
      </c>
      <c r="H14" s="74"/>
      <c r="I14" s="82"/>
      <c r="J14" s="53"/>
    </row>
    <row r="15" spans="1:10" ht="12.75">
      <c r="A15" s="104">
        <v>2</v>
      </c>
      <c r="B15" s="105">
        <v>7437</v>
      </c>
      <c r="C15" s="105">
        <f>(B15*2)</f>
        <v>14874</v>
      </c>
      <c r="D15" s="106">
        <f aca="true" t="shared" si="1" ref="D15:D22">(C15/12)</f>
        <v>1239.5</v>
      </c>
      <c r="E15" s="105">
        <v>6275</v>
      </c>
      <c r="F15" s="105">
        <f>(E15*2)</f>
        <v>12550</v>
      </c>
      <c r="G15" s="106">
        <f aca="true" t="shared" si="2" ref="G15:G22">(F15/12)</f>
        <v>1045.8333333333333</v>
      </c>
      <c r="H15" s="74"/>
      <c r="I15" s="82"/>
      <c r="J15" s="53"/>
    </row>
    <row r="16" spans="1:10" ht="12.75">
      <c r="A16" s="104">
        <v>3</v>
      </c>
      <c r="B16" s="105">
        <v>7437</v>
      </c>
      <c r="C16" s="105">
        <f>(B16*3)</f>
        <v>22311</v>
      </c>
      <c r="D16" s="106">
        <f t="shared" si="1"/>
        <v>1859.25</v>
      </c>
      <c r="E16" s="105">
        <v>6275</v>
      </c>
      <c r="F16" s="105">
        <f>(E16*3)</f>
        <v>18825</v>
      </c>
      <c r="G16" s="106">
        <f t="shared" si="2"/>
        <v>1568.75</v>
      </c>
      <c r="H16" s="74"/>
      <c r="I16" s="82"/>
      <c r="J16" s="53"/>
    </row>
    <row r="17" spans="1:10" ht="12.75">
      <c r="A17" s="104">
        <v>4</v>
      </c>
      <c r="B17" s="105">
        <v>7437</v>
      </c>
      <c r="C17" s="105">
        <f>(B17*4)</f>
        <v>29748</v>
      </c>
      <c r="D17" s="106">
        <f t="shared" si="1"/>
        <v>2479</v>
      </c>
      <c r="E17" s="105">
        <v>6275</v>
      </c>
      <c r="F17" s="105">
        <f>(E17*4)</f>
        <v>25100</v>
      </c>
      <c r="G17" s="106">
        <f t="shared" si="2"/>
        <v>2091.6666666666665</v>
      </c>
      <c r="H17" s="74"/>
      <c r="I17" s="82"/>
      <c r="J17" s="53"/>
    </row>
    <row r="18" spans="1:10" ht="12.75">
      <c r="A18" s="104">
        <v>5</v>
      </c>
      <c r="B18" s="105">
        <v>7437</v>
      </c>
      <c r="C18" s="105">
        <f>(B18*5)</f>
        <v>37185</v>
      </c>
      <c r="D18" s="106">
        <f t="shared" si="1"/>
        <v>3098.75</v>
      </c>
      <c r="E18" s="105">
        <v>6275</v>
      </c>
      <c r="F18" s="105">
        <f>(E18*5)</f>
        <v>31375</v>
      </c>
      <c r="G18" s="106">
        <f t="shared" si="2"/>
        <v>2614.5833333333335</v>
      </c>
      <c r="H18" s="74"/>
      <c r="I18" s="82"/>
      <c r="J18" s="53"/>
    </row>
    <row r="19" spans="1:10" ht="12.75">
      <c r="A19" s="104">
        <v>6</v>
      </c>
      <c r="B19" s="105">
        <v>7437</v>
      </c>
      <c r="C19" s="105">
        <f>(B19*6)</f>
        <v>44622</v>
      </c>
      <c r="D19" s="106">
        <f t="shared" si="1"/>
        <v>3718.5</v>
      </c>
      <c r="E19" s="105">
        <v>6275</v>
      </c>
      <c r="F19" s="105">
        <f>(E19*6)</f>
        <v>37650</v>
      </c>
      <c r="G19" s="106">
        <f t="shared" si="2"/>
        <v>3137.5</v>
      </c>
      <c r="H19" s="74"/>
      <c r="I19" s="82"/>
      <c r="J19" s="53"/>
    </row>
    <row r="20" spans="1:10" ht="12.75">
      <c r="A20" s="104">
        <v>7</v>
      </c>
      <c r="B20" s="105">
        <v>7437</v>
      </c>
      <c r="C20" s="105">
        <f>(B20*7)</f>
        <v>52059</v>
      </c>
      <c r="D20" s="106">
        <f t="shared" si="1"/>
        <v>4338.25</v>
      </c>
      <c r="E20" s="105">
        <v>6275</v>
      </c>
      <c r="F20" s="105">
        <f>(E20*7)</f>
        <v>43925</v>
      </c>
      <c r="G20" s="106">
        <f t="shared" si="2"/>
        <v>3660.4166666666665</v>
      </c>
      <c r="H20" s="74"/>
      <c r="I20" s="82"/>
      <c r="J20" s="53"/>
    </row>
    <row r="21" spans="1:10" ht="12.75">
      <c r="A21" s="104">
        <v>8</v>
      </c>
      <c r="B21" s="105">
        <v>7437</v>
      </c>
      <c r="C21" s="105">
        <f>(B21*8)</f>
        <v>59496</v>
      </c>
      <c r="D21" s="106">
        <f t="shared" si="1"/>
        <v>4958</v>
      </c>
      <c r="E21" s="105">
        <v>6275</v>
      </c>
      <c r="F21" s="105">
        <f>(E21*8)</f>
        <v>50200</v>
      </c>
      <c r="G21" s="106">
        <f t="shared" si="2"/>
        <v>4183.333333333333</v>
      </c>
      <c r="H21" s="74"/>
      <c r="I21" s="82"/>
      <c r="J21" s="53"/>
    </row>
    <row r="22" spans="1:10" ht="12.75">
      <c r="A22" s="104">
        <v>9</v>
      </c>
      <c r="B22" s="105">
        <v>7437</v>
      </c>
      <c r="C22" s="105">
        <f>(B22*9)</f>
        <v>66933</v>
      </c>
      <c r="D22" s="106">
        <f t="shared" si="1"/>
        <v>5577.75</v>
      </c>
      <c r="E22" s="105">
        <v>6275</v>
      </c>
      <c r="F22" s="105">
        <f>(E22*9)</f>
        <v>56475</v>
      </c>
      <c r="G22" s="106">
        <f t="shared" si="2"/>
        <v>4706.25</v>
      </c>
      <c r="H22" s="74"/>
      <c r="I22" s="82"/>
      <c r="J22" s="53"/>
    </row>
    <row r="23" spans="1:10" ht="12.75">
      <c r="A23" s="76"/>
      <c r="B23" s="107"/>
      <c r="C23" s="107"/>
      <c r="D23" s="76"/>
      <c r="E23" s="108"/>
      <c r="F23" s="76"/>
      <c r="G23" s="76"/>
      <c r="H23" s="94"/>
      <c r="I23" s="74"/>
      <c r="J23" s="52"/>
    </row>
    <row r="24" spans="1:10" ht="12.75">
      <c r="A24" s="89"/>
      <c r="B24" s="90"/>
      <c r="C24" s="90"/>
      <c r="D24" s="90"/>
      <c r="E24" s="91"/>
      <c r="F24" s="76"/>
      <c r="G24" s="76"/>
      <c r="H24" s="74"/>
      <c r="I24" s="74"/>
      <c r="J24" s="52"/>
    </row>
    <row r="25" spans="1:10" ht="12.75">
      <c r="A25" s="109" t="s">
        <v>77</v>
      </c>
      <c r="B25" s="76"/>
      <c r="C25" s="76"/>
      <c r="D25" s="76"/>
      <c r="E25" s="76"/>
      <c r="F25" s="76"/>
      <c r="G25" s="76"/>
      <c r="H25" s="74"/>
      <c r="I25" s="74"/>
      <c r="J25" s="52"/>
    </row>
    <row r="26" spans="1:10" ht="63.75">
      <c r="A26" s="101" t="s">
        <v>23</v>
      </c>
      <c r="B26" s="102" t="s">
        <v>39</v>
      </c>
      <c r="C26" s="102" t="s">
        <v>40</v>
      </c>
      <c r="D26" s="102" t="s">
        <v>41</v>
      </c>
      <c r="E26" s="76"/>
      <c r="F26" s="76"/>
      <c r="G26" s="76"/>
      <c r="H26" s="74"/>
      <c r="I26" s="82"/>
      <c r="J26" s="53"/>
    </row>
    <row r="27" spans="1:10" ht="12.75">
      <c r="A27" s="104">
        <v>1</v>
      </c>
      <c r="B27" s="110">
        <v>447</v>
      </c>
      <c r="C27" s="110">
        <v>447</v>
      </c>
      <c r="D27" s="110">
        <f aca="true" t="shared" si="3" ref="D27:D32">C27/12</f>
        <v>37.25</v>
      </c>
      <c r="E27" s="76"/>
      <c r="F27" s="76"/>
      <c r="G27" s="76"/>
      <c r="H27" s="74"/>
      <c r="I27" s="82"/>
      <c r="J27" s="53"/>
    </row>
    <row r="28" spans="1:10" ht="12.75">
      <c r="A28" s="104">
        <v>2</v>
      </c>
      <c r="B28" s="110">
        <v>474</v>
      </c>
      <c r="C28" s="110">
        <v>921</v>
      </c>
      <c r="D28" s="110">
        <f t="shared" si="3"/>
        <v>76.75</v>
      </c>
      <c r="E28" s="76"/>
      <c r="F28" s="76"/>
      <c r="G28" s="76"/>
      <c r="H28" s="74"/>
      <c r="I28" s="82"/>
      <c r="J28" s="53"/>
    </row>
    <row r="29" spans="1:10" ht="12.75">
      <c r="A29" s="104">
        <v>3</v>
      </c>
      <c r="B29" s="110">
        <v>508.92</v>
      </c>
      <c r="C29" s="110">
        <v>1429.92</v>
      </c>
      <c r="D29" s="110">
        <f t="shared" si="3"/>
        <v>119.16000000000001</v>
      </c>
      <c r="E29" s="76"/>
      <c r="F29" s="76"/>
      <c r="G29" s="76"/>
      <c r="H29" s="74"/>
      <c r="I29" s="82"/>
      <c r="J29" s="53"/>
    </row>
    <row r="30" spans="1:10" ht="12.75">
      <c r="A30" s="104">
        <v>4</v>
      </c>
      <c r="B30" s="110">
        <v>546.96</v>
      </c>
      <c r="C30" s="110">
        <v>1976.88</v>
      </c>
      <c r="D30" s="110">
        <f t="shared" si="3"/>
        <v>164.74</v>
      </c>
      <c r="E30" s="76"/>
      <c r="F30" s="76"/>
      <c r="G30" s="76"/>
      <c r="H30" s="74"/>
      <c r="I30" s="82"/>
      <c r="J30" s="53"/>
    </row>
    <row r="31" spans="1:10" ht="12.75">
      <c r="A31" s="104">
        <v>5</v>
      </c>
      <c r="B31" s="110">
        <v>546.96</v>
      </c>
      <c r="C31" s="110">
        <v>2523.84</v>
      </c>
      <c r="D31" s="110">
        <f t="shared" si="3"/>
        <v>210.32000000000002</v>
      </c>
      <c r="E31" s="76"/>
      <c r="F31" s="76"/>
      <c r="G31" s="76"/>
      <c r="H31" s="74"/>
      <c r="I31" s="82"/>
      <c r="J31" s="53"/>
    </row>
    <row r="32" spans="1:10" ht="12.75">
      <c r="A32" s="104">
        <v>6</v>
      </c>
      <c r="B32" s="110">
        <v>546.96</v>
      </c>
      <c r="C32" s="110">
        <v>3070.8</v>
      </c>
      <c r="D32" s="110">
        <f t="shared" si="3"/>
        <v>255.9</v>
      </c>
      <c r="E32" s="76"/>
      <c r="F32" s="76"/>
      <c r="G32" s="76"/>
      <c r="H32" s="74"/>
      <c r="I32" s="82"/>
      <c r="J32" s="53"/>
    </row>
    <row r="33" spans="1:10" ht="12.75">
      <c r="A33" s="104">
        <v>7</v>
      </c>
      <c r="B33" s="110">
        <v>546.96</v>
      </c>
      <c r="C33" s="110">
        <v>3617.76</v>
      </c>
      <c r="D33" s="110">
        <f>C33/12</f>
        <v>301.48</v>
      </c>
      <c r="E33" s="76"/>
      <c r="F33" s="76"/>
      <c r="G33" s="76"/>
      <c r="H33" s="74"/>
      <c r="I33" s="82"/>
      <c r="J33" s="53"/>
    </row>
    <row r="34" spans="1:10" ht="12.75">
      <c r="A34" s="92"/>
      <c r="B34" s="93"/>
      <c r="C34" s="93"/>
      <c r="D34" s="93"/>
      <c r="E34" s="95"/>
      <c r="F34" s="74"/>
      <c r="G34" s="74"/>
      <c r="H34" s="74"/>
      <c r="I34" s="74"/>
      <c r="J34" s="52"/>
    </row>
  </sheetData>
  <sheetProtection algorithmName="SHA-512" hashValue="BckWNC3KP7x3NhiyzztNha8ciTd8XWDU/ysd3I37UcKoG9AE+jET7OGPS4GR5Sidyt7WlgcQot7PtQWv04NAOA==" saltValue="xj5T4bIwD39C9nfu5q9JYg==" spinCount="100000" sheet="1" objects="1" scenarios="1"/>
  <mergeCells count="1">
    <mergeCell ref="F1:G1"/>
  </mergeCells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&amp;CNCBS and NLCB Rates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4"/>
  <sheetViews>
    <sheetView workbookViewId="0" topLeftCell="A39">
      <selection activeCell="A53" sqref="A2:E53"/>
    </sheetView>
  </sheetViews>
  <sheetFormatPr defaultColWidth="0" defaultRowHeight="12.75" zeroHeight="1"/>
  <cols>
    <col min="1" max="1" width="59.140625" style="0" customWidth="1"/>
    <col min="2" max="2" width="14.28125" style="0" customWidth="1"/>
    <col min="3" max="3" width="8.8515625" style="0" customWidth="1"/>
    <col min="4" max="4" width="51.7109375" style="0" customWidth="1"/>
    <col min="5" max="6" width="8.8515625" style="0" customWidth="1"/>
    <col min="7" max="16384" width="8.8515625" style="0" hidden="1" customWidth="1"/>
  </cols>
  <sheetData>
    <row r="1" spans="1:6" ht="13.5" thickBot="1">
      <c r="A1" s="25"/>
      <c r="B1" s="74"/>
      <c r="C1" s="74"/>
      <c r="D1" s="74"/>
      <c r="E1" s="74"/>
      <c r="F1" s="75"/>
    </row>
    <row r="2" spans="1:6" ht="12.75">
      <c r="A2" s="57" t="s">
        <v>38</v>
      </c>
      <c r="B2" s="58"/>
      <c r="C2" s="76"/>
      <c r="D2" s="76"/>
      <c r="E2" s="76"/>
      <c r="F2" s="75"/>
    </row>
    <row r="3" spans="1:6" ht="12.75">
      <c r="A3" s="62" t="s">
        <v>52</v>
      </c>
      <c r="B3" s="59">
        <f>'CBA Calculator'!B3</f>
        <v>0</v>
      </c>
      <c r="C3" s="76"/>
      <c r="D3" s="76"/>
      <c r="E3" s="76"/>
      <c r="F3" s="75"/>
    </row>
    <row r="4" spans="1:6" ht="12.75">
      <c r="A4" s="62" t="s">
        <v>78</v>
      </c>
      <c r="B4" s="59">
        <f>'CBA Calculator'!B4</f>
        <v>0</v>
      </c>
      <c r="C4" s="76"/>
      <c r="D4" s="76"/>
      <c r="E4" s="76"/>
      <c r="F4" s="75"/>
    </row>
    <row r="5" spans="1:6" ht="12.75">
      <c r="A5" s="62" t="s">
        <v>53</v>
      </c>
      <c r="B5" s="59">
        <f>'CBA Calculator'!B5</f>
        <v>0</v>
      </c>
      <c r="C5" s="76"/>
      <c r="D5" s="76"/>
      <c r="E5" s="76"/>
      <c r="F5" s="75"/>
    </row>
    <row r="6" spans="1:6" ht="12.75">
      <c r="A6" s="62"/>
      <c r="B6" s="59"/>
      <c r="C6" s="76"/>
      <c r="D6" s="76"/>
      <c r="E6" s="76"/>
      <c r="F6" s="75"/>
    </row>
    <row r="7" spans="1:6" ht="12.75">
      <c r="A7" s="62" t="s">
        <v>30</v>
      </c>
      <c r="B7" s="59">
        <f>'CBA Calculator'!B8</f>
        <v>0</v>
      </c>
      <c r="C7" s="76"/>
      <c r="D7" s="76"/>
      <c r="E7" s="76"/>
      <c r="F7" s="75"/>
    </row>
    <row r="8" spans="1:6" ht="12.75">
      <c r="A8" s="62" t="s">
        <v>29</v>
      </c>
      <c r="B8" s="59">
        <f>'CBA Calculator'!B9</f>
        <v>0</v>
      </c>
      <c r="C8" s="76"/>
      <c r="D8" s="76"/>
      <c r="E8" s="76"/>
      <c r="F8" s="75"/>
    </row>
    <row r="9" spans="1:6" ht="12.75">
      <c r="A9" s="62" t="s">
        <v>31</v>
      </c>
      <c r="B9" s="59">
        <f>'CBA Calculator'!B10</f>
        <v>0</v>
      </c>
      <c r="C9" s="76"/>
      <c r="D9" s="76"/>
      <c r="E9" s="76"/>
      <c r="F9" s="75"/>
    </row>
    <row r="10" spans="1:6" ht="12.75">
      <c r="A10" s="97"/>
      <c r="B10" s="59"/>
      <c r="C10" s="76"/>
      <c r="D10" s="76"/>
      <c r="E10" s="76"/>
      <c r="F10" s="75"/>
    </row>
    <row r="11" spans="1:6" ht="12.75">
      <c r="A11" s="60" t="s">
        <v>32</v>
      </c>
      <c r="B11" s="59">
        <f>B3+B4</f>
        <v>0</v>
      </c>
      <c r="C11" s="76"/>
      <c r="D11" s="76"/>
      <c r="E11" s="76"/>
      <c r="F11" s="75"/>
    </row>
    <row r="12" spans="1:6" ht="12.75">
      <c r="A12" s="60" t="s">
        <v>33</v>
      </c>
      <c r="B12" s="59">
        <f>B5</f>
        <v>0</v>
      </c>
      <c r="C12" s="76"/>
      <c r="D12" s="76"/>
      <c r="E12" s="76"/>
      <c r="F12" s="75"/>
    </row>
    <row r="13" spans="1:6" ht="12.75">
      <c r="A13" s="60" t="s">
        <v>49</v>
      </c>
      <c r="B13" s="98">
        <f>B11+B12</f>
        <v>0</v>
      </c>
      <c r="C13" s="76"/>
      <c r="D13" s="76"/>
      <c r="E13" s="76"/>
      <c r="F13" s="75"/>
    </row>
    <row r="14" spans="1:6" ht="12.75">
      <c r="A14" s="60"/>
      <c r="B14" s="59"/>
      <c r="C14" s="76"/>
      <c r="D14" s="76"/>
      <c r="E14" s="76"/>
      <c r="F14" s="75"/>
    </row>
    <row r="15" spans="1:6" ht="12.75">
      <c r="A15" s="60" t="s">
        <v>34</v>
      </c>
      <c r="B15" s="59">
        <f>B7+B8</f>
        <v>0</v>
      </c>
      <c r="C15" s="76"/>
      <c r="D15" s="76"/>
      <c r="E15" s="76"/>
      <c r="F15" s="75"/>
    </row>
    <row r="16" spans="1:6" ht="12.75">
      <c r="A16" s="60" t="s">
        <v>35</v>
      </c>
      <c r="B16" s="59">
        <f>B9</f>
        <v>0</v>
      </c>
      <c r="C16" s="76"/>
      <c r="D16" s="76"/>
      <c r="E16" s="76"/>
      <c r="F16" s="75"/>
    </row>
    <row r="17" spans="1:6" ht="12.75">
      <c r="A17" s="60" t="s">
        <v>48</v>
      </c>
      <c r="B17" s="98">
        <f>B15+B16</f>
        <v>0</v>
      </c>
      <c r="C17" s="76"/>
      <c r="D17" s="76"/>
      <c r="E17" s="76"/>
      <c r="F17" s="75"/>
    </row>
    <row r="18" spans="1:6" ht="12.75">
      <c r="A18" s="60"/>
      <c r="B18" s="59"/>
      <c r="C18" s="76"/>
      <c r="D18" s="76"/>
      <c r="E18" s="76"/>
      <c r="F18" s="75"/>
    </row>
    <row r="19" spans="1:6" ht="12.75">
      <c r="A19" s="60" t="s">
        <v>36</v>
      </c>
      <c r="B19" s="59">
        <f>B11+B15</f>
        <v>0</v>
      </c>
      <c r="C19" s="76"/>
      <c r="D19" s="76"/>
      <c r="E19" s="76"/>
      <c r="F19" s="75"/>
    </row>
    <row r="20" spans="1:6" ht="12.75">
      <c r="A20" s="60" t="s">
        <v>37</v>
      </c>
      <c r="B20" s="59">
        <f>B12+B16</f>
        <v>0</v>
      </c>
      <c r="C20" s="76"/>
      <c r="D20" s="76"/>
      <c r="E20" s="76"/>
      <c r="F20" s="75"/>
    </row>
    <row r="21" spans="1:6" ht="12.75">
      <c r="A21" s="60" t="s">
        <v>4</v>
      </c>
      <c r="B21" s="98">
        <f>B19+B20</f>
        <v>0</v>
      </c>
      <c r="C21" s="76"/>
      <c r="D21" s="76"/>
      <c r="E21" s="76"/>
      <c r="F21" s="75"/>
    </row>
    <row r="22" spans="1:6" ht="12.75">
      <c r="A22" s="60"/>
      <c r="B22" s="59"/>
      <c r="C22" s="76"/>
      <c r="D22" s="76"/>
      <c r="E22" s="76"/>
      <c r="F22" s="75"/>
    </row>
    <row r="23" spans="1:6" ht="12.75">
      <c r="A23" s="60" t="s">
        <v>10</v>
      </c>
      <c r="B23" s="59">
        <f>B3</f>
        <v>0</v>
      </c>
      <c r="C23" s="76"/>
      <c r="D23" s="76"/>
      <c r="E23" s="76"/>
      <c r="F23" s="75"/>
    </row>
    <row r="24" spans="1:6" ht="12.75">
      <c r="A24" s="60" t="s">
        <v>11</v>
      </c>
      <c r="B24" s="59">
        <f>B7</f>
        <v>0</v>
      </c>
      <c r="C24" s="76"/>
      <c r="D24" s="76"/>
      <c r="E24" s="76"/>
      <c r="F24" s="75"/>
    </row>
    <row r="25" spans="1:6" ht="13.5" thickBot="1">
      <c r="A25" s="73" t="s">
        <v>3</v>
      </c>
      <c r="B25" s="99">
        <f>B23+B24</f>
        <v>0</v>
      </c>
      <c r="C25" s="76"/>
      <c r="D25" s="76"/>
      <c r="E25" s="76"/>
      <c r="F25" s="75"/>
    </row>
    <row r="26" spans="1:6" ht="12.75">
      <c r="A26" s="76"/>
      <c r="B26" s="76"/>
      <c r="C26" s="76"/>
      <c r="D26" s="76"/>
      <c r="E26" s="76"/>
      <c r="F26" s="75"/>
    </row>
    <row r="27" spans="1:6" ht="13.5" thickBot="1">
      <c r="A27" s="76"/>
      <c r="B27" s="76"/>
      <c r="C27" s="76"/>
      <c r="D27" s="76"/>
      <c r="E27" s="76"/>
      <c r="F27" s="75"/>
    </row>
    <row r="28" spans="1:6" ht="12.75">
      <c r="A28" s="57" t="s">
        <v>47</v>
      </c>
      <c r="B28" s="58"/>
      <c r="C28" s="76"/>
      <c r="D28" s="70" t="s">
        <v>2</v>
      </c>
      <c r="E28" s="58"/>
      <c r="F28" s="75"/>
    </row>
    <row r="29" spans="1:6" ht="12.75">
      <c r="A29" s="15" t="s">
        <v>7</v>
      </c>
      <c r="B29" s="59"/>
      <c r="C29" s="76"/>
      <c r="D29" s="15" t="s">
        <v>7</v>
      </c>
      <c r="E29" s="59"/>
      <c r="F29" s="75"/>
    </row>
    <row r="30" spans="1:6" ht="12.75">
      <c r="A30" s="60" t="s">
        <v>44</v>
      </c>
      <c r="B30" s="61">
        <f>VLOOKUP(B19,'CCB and NLCB Rates'!A2:C9,2,FALSE)+VLOOKUP(B20,'CCB and NLCB Rates'!A2:C9,3,FALSE)</f>
        <v>0</v>
      </c>
      <c r="C30" s="77"/>
      <c r="D30" s="60" t="s">
        <v>5</v>
      </c>
      <c r="E30" s="61">
        <f>VLOOKUP(B21,'CCB and NLCB Rates'!A2:D9,4,FALSE)</f>
        <v>0</v>
      </c>
      <c r="F30" s="75"/>
    </row>
    <row r="31" spans="1:6" ht="12.75">
      <c r="A31" s="60" t="s">
        <v>45</v>
      </c>
      <c r="B31" s="61">
        <f>VLOOKUP(B11,'CCB and NLCB Rates'!A2:B9,2,FALSE)+VLOOKUP(B12,'CCB and NLCB Rates'!A2:C9,3,FALSE)</f>
        <v>0</v>
      </c>
      <c r="C31" s="77"/>
      <c r="D31" s="60" t="s">
        <v>6</v>
      </c>
      <c r="E31" s="61">
        <f>VLOOKUP(B13,'CCB and NLCB Rates'!A2:D9,4,FALSE)</f>
        <v>0</v>
      </c>
      <c r="F31" s="75"/>
    </row>
    <row r="32" spans="1:6" ht="12.75">
      <c r="A32" s="62" t="s">
        <v>9</v>
      </c>
      <c r="B32" s="61">
        <f>(B30+B31)/2</f>
        <v>0</v>
      </c>
      <c r="C32" s="77"/>
      <c r="D32" s="62" t="s">
        <v>9</v>
      </c>
      <c r="E32" s="61">
        <f>(E30+E31)/2</f>
        <v>0</v>
      </c>
      <c r="F32" s="75"/>
    </row>
    <row r="33" spans="1:6" ht="12.75">
      <c r="A33" s="63"/>
      <c r="B33" s="64"/>
      <c r="C33" s="77"/>
      <c r="D33" s="63"/>
      <c r="E33" s="64"/>
      <c r="F33" s="75"/>
    </row>
    <row r="34" spans="1:6" ht="12.75">
      <c r="A34" s="65" t="s">
        <v>46</v>
      </c>
      <c r="B34" s="61">
        <f>'CBA Calculator'!B13</f>
        <v>0</v>
      </c>
      <c r="C34" s="77"/>
      <c r="D34" s="65" t="s">
        <v>14</v>
      </c>
      <c r="E34" s="61">
        <f>'CBA Calculator'!B14</f>
        <v>0</v>
      </c>
      <c r="F34" s="75"/>
    </row>
    <row r="35" spans="1:6" ht="12.75">
      <c r="A35" s="66"/>
      <c r="B35" s="67"/>
      <c r="C35" s="77"/>
      <c r="D35" s="66"/>
      <c r="E35" s="67"/>
      <c r="F35" s="75"/>
    </row>
    <row r="36" spans="1:6" ht="12.75">
      <c r="A36" s="14" t="s">
        <v>8</v>
      </c>
      <c r="B36" s="64"/>
      <c r="C36" s="77"/>
      <c r="D36" s="14" t="s">
        <v>8</v>
      </c>
      <c r="E36" s="64"/>
      <c r="F36" s="75"/>
    </row>
    <row r="37" spans="1:6" ht="12.75">
      <c r="A37" s="62" t="s">
        <v>15</v>
      </c>
      <c r="B37" s="61">
        <f>(B13*15)+(B17*7.5)</f>
        <v>0</v>
      </c>
      <c r="C37" s="77"/>
      <c r="D37" s="72"/>
      <c r="E37" s="64"/>
      <c r="F37" s="75"/>
    </row>
    <row r="38" spans="1:6" ht="12.75">
      <c r="A38" s="62" t="s">
        <v>50</v>
      </c>
      <c r="B38" s="61">
        <f>B32-B34</f>
        <v>0</v>
      </c>
      <c r="C38" s="77"/>
      <c r="D38" s="62" t="s">
        <v>18</v>
      </c>
      <c r="E38" s="61">
        <f>E32-E34</f>
        <v>0</v>
      </c>
      <c r="F38" s="75"/>
    </row>
    <row r="39" spans="1:6" ht="12.75">
      <c r="A39" s="62" t="s">
        <v>51</v>
      </c>
      <c r="B39" s="61">
        <f>IF(B38&gt;B37,B37,B38)</f>
        <v>0</v>
      </c>
      <c r="C39" s="77"/>
      <c r="D39" s="72"/>
      <c r="E39" s="64"/>
      <c r="F39" s="75"/>
    </row>
    <row r="40" spans="1:6" ht="13.5" thickBot="1">
      <c r="A40" s="68" t="s">
        <v>17</v>
      </c>
      <c r="B40" s="69">
        <f>IF(B39&lt;0,0,B39)</f>
        <v>0</v>
      </c>
      <c r="C40" s="77"/>
      <c r="D40" s="68" t="s">
        <v>16</v>
      </c>
      <c r="E40" s="69">
        <f>IF(E38&lt;0,0,E38)</f>
        <v>0</v>
      </c>
      <c r="F40" s="75"/>
    </row>
    <row r="41" spans="1:6" ht="13.5" thickBot="1">
      <c r="A41" s="55"/>
      <c r="B41" s="56"/>
      <c r="C41" s="77"/>
      <c r="D41" s="77"/>
      <c r="E41" s="78"/>
      <c r="F41" s="75"/>
    </row>
    <row r="42" spans="1:6" ht="12.75">
      <c r="A42" s="70" t="s">
        <v>55</v>
      </c>
      <c r="B42" s="71"/>
      <c r="C42" s="77"/>
      <c r="D42" s="77"/>
      <c r="E42" s="77"/>
      <c r="F42" s="75"/>
    </row>
    <row r="43" spans="1:6" ht="12.75">
      <c r="A43" s="15" t="s">
        <v>7</v>
      </c>
      <c r="B43" s="64"/>
      <c r="C43" s="77"/>
      <c r="D43" s="77"/>
      <c r="E43" s="77"/>
      <c r="F43" s="75"/>
    </row>
    <row r="44" spans="1:6" ht="12.75">
      <c r="A44" s="60" t="s">
        <v>12</v>
      </c>
      <c r="B44" s="61">
        <f>B25*150</f>
        <v>0</v>
      </c>
      <c r="C44" s="77"/>
      <c r="D44" s="77"/>
      <c r="E44" s="77"/>
      <c r="F44" s="75"/>
    </row>
    <row r="45" spans="1:6" ht="12.75">
      <c r="A45" s="60" t="s">
        <v>13</v>
      </c>
      <c r="B45" s="61">
        <f>B23*150</f>
        <v>0</v>
      </c>
      <c r="C45" s="77"/>
      <c r="D45" s="77"/>
      <c r="E45" s="77"/>
      <c r="F45" s="75"/>
    </row>
    <row r="46" spans="1:6" ht="12.75">
      <c r="A46" s="62" t="s">
        <v>9</v>
      </c>
      <c r="B46" s="61">
        <f>(B44+B45)/2</f>
        <v>0</v>
      </c>
      <c r="C46" s="77"/>
      <c r="D46" s="77"/>
      <c r="E46" s="77"/>
      <c r="F46" s="75"/>
    </row>
    <row r="47" spans="1:6" ht="12.75">
      <c r="A47" s="63"/>
      <c r="B47" s="64"/>
      <c r="C47" s="77"/>
      <c r="D47" s="77"/>
      <c r="E47" s="77"/>
      <c r="F47" s="75"/>
    </row>
    <row r="48" spans="1:6" ht="12.75">
      <c r="A48" s="65" t="s">
        <v>54</v>
      </c>
      <c r="B48" s="64"/>
      <c r="C48" s="77"/>
      <c r="D48" s="77"/>
      <c r="E48" s="77"/>
      <c r="F48" s="75"/>
    </row>
    <row r="49" spans="1:6" ht="12.75">
      <c r="A49" s="66"/>
      <c r="B49" s="67"/>
      <c r="C49" s="77"/>
      <c r="D49" s="77"/>
      <c r="E49" s="77"/>
      <c r="F49" s="75"/>
    </row>
    <row r="50" spans="1:6" ht="12.75">
      <c r="A50" s="14" t="s">
        <v>8</v>
      </c>
      <c r="B50" s="64"/>
      <c r="C50" s="77"/>
      <c r="D50" s="77"/>
      <c r="E50" s="77"/>
      <c r="F50" s="75"/>
    </row>
    <row r="51" spans="1:6" ht="12.75">
      <c r="A51" s="62" t="s">
        <v>56</v>
      </c>
      <c r="B51" s="61">
        <f>B46-B48</f>
        <v>0</v>
      </c>
      <c r="C51" s="77"/>
      <c r="D51" s="77"/>
      <c r="E51" s="77"/>
      <c r="F51" s="75"/>
    </row>
    <row r="52" spans="1:6" ht="12.75">
      <c r="A52" s="72"/>
      <c r="B52" s="64"/>
      <c r="C52" s="77"/>
      <c r="D52" s="77"/>
      <c r="E52" s="77"/>
      <c r="F52" s="75"/>
    </row>
    <row r="53" spans="1:6" ht="13.5" thickBot="1">
      <c r="A53" s="68" t="s">
        <v>79</v>
      </c>
      <c r="B53" s="69">
        <f>IF(B51&lt;0,0,B51)</f>
        <v>0</v>
      </c>
      <c r="C53" s="80"/>
      <c r="D53" s="77"/>
      <c r="E53" s="77"/>
      <c r="F53" s="75"/>
    </row>
    <row r="54" spans="1:6" ht="12.75">
      <c r="A54" s="79"/>
      <c r="B54" s="79"/>
      <c r="C54" s="79"/>
      <c r="D54" s="79"/>
      <c r="E54" s="79"/>
      <c r="F54" s="75"/>
    </row>
  </sheetData>
  <sheetProtection algorithmName="SHA-512" hashValue="YMUvXqddYCYvjzsZ82LkYfyRerDvuxQdLsd1OCYai7264lsfFka8DfXSEltnZHaf9lz/Qkzi2yNTEg09/hosGg==" saltValue="GzWgPLp8oD9irnJBkL21/Q==" spinCount="100000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Strong, Kelly</cp:lastModifiedBy>
  <cp:lastPrinted>2023-07-19T14:57:34Z</cp:lastPrinted>
  <dcterms:created xsi:type="dcterms:W3CDTF">2011-05-27T16:54:38Z</dcterms:created>
  <dcterms:modified xsi:type="dcterms:W3CDTF">2023-07-20T13:06:35Z</dcterms:modified>
  <cp:category/>
  <cp:version/>
  <cp:contentType/>
  <cp:contentStatus/>
</cp:coreProperties>
</file>