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MAE Docs\"/>
    </mc:Choice>
  </mc:AlternateContent>
  <bookViews>
    <workbookView xWindow="-15" yWindow="-15" windowWidth="15330" windowHeight="9105"/>
  </bookViews>
  <sheets>
    <sheet name="STOYIELD" sheetId="1" r:id="rId1"/>
    <sheet name="Current" sheetId="2" r:id="rId2"/>
  </sheets>
  <definedNames>
    <definedName name="__123Graph_A" hidden="1">STOYIELD!$AJ$35:$AJ$100</definedName>
    <definedName name="__123Graph_B" hidden="1">STOYIELD!$AL$35:$AL$100</definedName>
    <definedName name="__123Graph_C" hidden="1">STOYIELD!$AN$35:$AN$100</definedName>
    <definedName name="__123Graph_D" hidden="1">STOYIELD!$AP$35:$AP$100</definedName>
    <definedName name="__123Graph_E" hidden="1">STOYIELD!$AR$35:$AR$100</definedName>
    <definedName name="__123Graph_F" hidden="1">STOYIELD!$AT$35:$AT$100</definedName>
    <definedName name="__123Graph_X" hidden="1">STOYIELD!$AA$35:$AA$100</definedName>
    <definedName name="_Fill" hidden="1">STOYIELD!$AI$34:$BA$34</definedName>
    <definedName name="_Key1" hidden="1">STOYIELD!$AA$35</definedName>
    <definedName name="_Order1" hidden="1">255</definedName>
    <definedName name="_Regression_Int" localSheetId="0" hidden="1">1</definedName>
    <definedName name="_Sort" hidden="1">STOYIELD!$AA$35:$AZ$100</definedName>
  </definedNames>
  <calcPr calcId="162913" iterate="1" iterateCount="1"/>
</workbook>
</file>

<file path=xl/calcChain.xml><?xml version="1.0" encoding="utf-8"?>
<calcChain xmlns="http://schemas.openxmlformats.org/spreadsheetml/2006/main">
  <c r="P9" i="1" l="1"/>
  <c r="T9" i="1" s="1"/>
  <c r="P10" i="1"/>
  <c r="T10" i="1" s="1"/>
  <c r="P11" i="1"/>
  <c r="T11" i="1" s="1"/>
  <c r="P12" i="1"/>
  <c r="T12" i="1" s="1"/>
  <c r="P13" i="1"/>
  <c r="T13" i="1" s="1"/>
  <c r="B16" i="1"/>
  <c r="B15" i="1"/>
  <c r="F13" i="1"/>
  <c r="E13" i="1"/>
  <c r="D13" i="1"/>
  <c r="C13" i="1"/>
  <c r="B13" i="1"/>
  <c r="G12" i="1"/>
  <c r="F12" i="1"/>
  <c r="E12" i="1"/>
  <c r="D12" i="1"/>
  <c r="C12" i="1"/>
  <c r="B12" i="1"/>
  <c r="G11" i="1"/>
  <c r="F11" i="1"/>
  <c r="E11" i="1"/>
  <c r="D11" i="1"/>
  <c r="C11" i="1"/>
  <c r="B11" i="1"/>
  <c r="G10" i="1"/>
  <c r="F10" i="1"/>
  <c r="E10" i="1"/>
  <c r="D10" i="1"/>
  <c r="C10" i="1"/>
  <c r="B10" i="1"/>
  <c r="F9" i="1"/>
  <c r="E9" i="1"/>
  <c r="D9" i="1"/>
  <c r="C9" i="1"/>
  <c r="B9" i="1"/>
  <c r="G9" i="1" l="1"/>
  <c r="G13" i="1"/>
  <c r="P16" i="1"/>
  <c r="I16" i="1" s="1"/>
  <c r="I17" i="1" s="1"/>
  <c r="I18" i="1" s="1"/>
  <c r="P18" i="1" s="1"/>
  <c r="Q18" i="1" l="1"/>
  <c r="Q19" i="1" l="1"/>
  <c r="R18" i="1"/>
  <c r="Q11" i="1"/>
  <c r="Q12" i="1"/>
  <c r="Q13" i="1"/>
  <c r="Q9" i="1"/>
  <c r="Q10" i="1"/>
  <c r="U12" i="1" l="1"/>
  <c r="U11" i="1"/>
  <c r="U9" i="1"/>
  <c r="R9" i="1"/>
  <c r="R10" i="1"/>
  <c r="V10" i="1" s="1"/>
  <c r="R13" i="1"/>
  <c r="V13" i="1" s="1"/>
  <c r="R19" i="1"/>
  <c r="P19" i="1" s="1"/>
  <c r="R11" i="1"/>
  <c r="V11" i="1" s="1"/>
  <c r="R12" i="1"/>
  <c r="V12" i="1" s="1"/>
  <c r="S10" i="1"/>
  <c r="U10" i="1"/>
  <c r="Q16" i="1" s="1"/>
  <c r="U13" i="1"/>
  <c r="S13" i="1"/>
  <c r="S12" i="1" l="1"/>
  <c r="S9" i="1"/>
  <c r="S11" i="1"/>
  <c r="V9" i="1"/>
  <c r="R16" i="1" s="1"/>
  <c r="W10" i="1"/>
  <c r="H10" i="1"/>
  <c r="W13" i="1"/>
  <c r="H13" i="1"/>
  <c r="W11" i="1" l="1"/>
  <c r="H11" i="1"/>
  <c r="W9" i="1"/>
  <c r="S16" i="1" s="1"/>
  <c r="I19" i="1" s="1"/>
  <c r="I20" i="1" s="1"/>
  <c r="H9" i="1"/>
  <c r="W12" i="1"/>
  <c r="H12" i="1"/>
</calcChain>
</file>

<file path=xl/sharedStrings.xml><?xml version="1.0" encoding="utf-8"?>
<sst xmlns="http://schemas.openxmlformats.org/spreadsheetml/2006/main" count="219" uniqueCount="173">
  <si>
    <t>Estimation of Live Storage Requirements for Desired Yield</t>
  </si>
  <si>
    <t>Enter Name of Watershed</t>
  </si>
  <si>
    <t>A Watershed on the Eastern Avalon Peninsula</t>
  </si>
  <si>
    <t>Enter Drainage Area of Watershed (km2)</t>
  </si>
  <si>
    <t>Cells where data are entered.</t>
  </si>
  <si>
    <t>Enter Desired Yield (YR, m3/s)</t>
  </si>
  <si>
    <t>Enter Index of Max. of 5 Rep. Gauged Watersheds-SEE INDEX MAP</t>
  </si>
  <si>
    <t>If No. of Gauges Selected less than 5, Enter 0 in Cell--------------------------------</t>
  </si>
  <si>
    <t>--------------|</t>
  </si>
  <si>
    <t>DA km2</t>
  </si>
  <si>
    <t>F.Forest</t>
  </si>
  <si>
    <t>F.Lakes</t>
  </si>
  <si>
    <t>F.ACLS</t>
  </si>
  <si>
    <t>MAR</t>
  </si>
  <si>
    <t>SF</t>
  </si>
  <si>
    <t>SY</t>
  </si>
  <si>
    <t>User selects the closest and/or</t>
  </si>
  <si>
    <t>most representative gauged watersheds</t>
  </si>
  <si>
    <t>whose indices are shown on an index map provided.</t>
  </si>
  <si>
    <t>IF MAR of Watershed User-specified, Enter 1, Else 0</t>
  </si>
  <si>
    <t>User has the option of specifying MAR.</t>
  </si>
  <si>
    <t>Mean Annual Flow (MAF) for Watershed (m3/s)</t>
  </si>
  <si>
    <t>Yield Fraction, YF=YR/MAF, If YF &lt; 0.05, YF Set to 0.05</t>
  </si>
  <si>
    <t>Average (Based on Selected Gauges) Storage Fraction, SF</t>
  </si>
  <si>
    <t>Based on selected gauges, Spreadsheet</t>
  </si>
  <si>
    <t>Required Minimum Live Storage (SR, m3)===========&gt;</t>
  </si>
  <si>
    <t>calculates Storage Requirement,</t>
  </si>
  <si>
    <t>rounded to nearest 10,000 m3.</t>
  </si>
  <si>
    <t>Figure 4b   Layout of Spreadsheet for Calculation of Storage Requirements at Ungauged Sites</t>
  </si>
  <si>
    <t>#</t>
  </si>
  <si>
    <t>WCSNO</t>
  </si>
  <si>
    <t>WSCNAME</t>
  </si>
  <si>
    <t>UTMX</t>
  </si>
  <si>
    <t>UTMY</t>
  </si>
  <si>
    <t>AREA</t>
  </si>
  <si>
    <t>RECL</t>
  </si>
  <si>
    <t>Index</t>
  </si>
  <si>
    <t>FOREST</t>
  </si>
  <si>
    <t>LAKE</t>
  </si>
  <si>
    <t>ACLS</t>
  </si>
  <si>
    <t>NA</t>
  </si>
  <si>
    <t>02YA001</t>
  </si>
  <si>
    <t>Ste. Genevieve River near Forresters Point</t>
  </si>
  <si>
    <t>02YA002</t>
  </si>
  <si>
    <t>Bartletts River near St. Anthony</t>
  </si>
  <si>
    <t>02YC001</t>
  </si>
  <si>
    <t>Torrent River at Bristol's Pool</t>
  </si>
  <si>
    <t>02YD002</t>
  </si>
  <si>
    <t>Northeast Brook near Roddickton</t>
  </si>
  <si>
    <t>02YE001</t>
  </si>
  <si>
    <t>Greavett Brook above Portland Creek Pond</t>
  </si>
  <si>
    <t>02YG001</t>
  </si>
  <si>
    <t>Main River at Paradise Pool</t>
  </si>
  <si>
    <t>02YG002</t>
  </si>
  <si>
    <t>Middle Arm Brook below Flatwater Pond</t>
  </si>
  <si>
    <t>02YH001</t>
  </si>
  <si>
    <t>Bottom Creek near Rocky Harbour</t>
  </si>
  <si>
    <t>02YJ001</t>
  </si>
  <si>
    <t>Harrys River below highway bridge</t>
  </si>
  <si>
    <t>02YJ003</t>
  </si>
  <si>
    <t>Pinchgut Brook at outlet of Pinchgut Lake</t>
  </si>
  <si>
    <t>02YK002</t>
  </si>
  <si>
    <t>Lewaseechjeech Brook at Little Grand Lake</t>
  </si>
  <si>
    <t>02YK005</t>
  </si>
  <si>
    <t>Sheffield Brook near Trans-Canada Highway</t>
  </si>
  <si>
    <t>02YK007</t>
  </si>
  <si>
    <t>Glide Brook below Glide Lake</t>
  </si>
  <si>
    <t>02YK008</t>
  </si>
  <si>
    <t>Boot Brook at Trans-Canada Highway</t>
  </si>
  <si>
    <t>02YL001</t>
  </si>
  <si>
    <t>Upper Humber River Near Reidville</t>
  </si>
  <si>
    <t>02YL004</t>
  </si>
  <si>
    <t>South Brook at Pasedena</t>
  </si>
  <si>
    <t>02YL005</t>
  </si>
  <si>
    <t>Rattler Brook near McIvers</t>
  </si>
  <si>
    <t>02YL008</t>
  </si>
  <si>
    <t>Upper Humber River above Black Brook</t>
  </si>
  <si>
    <t>02YM003</t>
  </si>
  <si>
    <t>South West Brook near Baie Verte</t>
  </si>
  <si>
    <t>02YN002</t>
  </si>
  <si>
    <t>Lloyds River Below King George IV Lake</t>
  </si>
  <si>
    <t>02YN003</t>
  </si>
  <si>
    <t>Star Brook below Star Lake</t>
  </si>
  <si>
    <t>02YO006</t>
  </si>
  <si>
    <t>Peters River near Botwood</t>
  </si>
  <si>
    <t>02YO007</t>
  </si>
  <si>
    <t>Leech Brook near Grand Falls</t>
  </si>
  <si>
    <t>02YO008</t>
  </si>
  <si>
    <t>Great Rattling Brook above Tote River confluence</t>
  </si>
  <si>
    <t>02YO010</t>
  </si>
  <si>
    <t>Junction Brook near Badger</t>
  </si>
  <si>
    <t>02YO012</t>
  </si>
  <si>
    <t>Southwest Brook at Lewisporte</t>
  </si>
  <si>
    <t>02YP001</t>
  </si>
  <si>
    <t>Shoal Arm Brook near Badger Bay</t>
  </si>
  <si>
    <t>02YQ001</t>
  </si>
  <si>
    <t>Gander River at Big Chute</t>
  </si>
  <si>
    <t>02YQ004</t>
  </si>
  <si>
    <t>Northwest Gander River near Gander Lake</t>
  </si>
  <si>
    <t>02YQ005</t>
  </si>
  <si>
    <t>Salmon River near Glenwood</t>
  </si>
  <si>
    <t>02YR001</t>
  </si>
  <si>
    <t>Middle Brook near Gambo</t>
  </si>
  <si>
    <t>02YR002</t>
  </si>
  <si>
    <t>Ragged Harbour River near Musgrave Harbour</t>
  </si>
  <si>
    <t>02YR003</t>
  </si>
  <si>
    <t>Indian Bay Brook near Northwest Arm</t>
  </si>
  <si>
    <t>02YS003</t>
  </si>
  <si>
    <t>Southwest Brook at Terra Nova National Park</t>
  </si>
  <si>
    <t>02YS005</t>
  </si>
  <si>
    <t>Terra Nova River at Glovertown</t>
  </si>
  <si>
    <t>02ZA001</t>
  </si>
  <si>
    <t>Little Barachois Brook near St. George's</t>
  </si>
  <si>
    <t>02ZA002</t>
  </si>
  <si>
    <t>Highlands River at Trans Canada Highway</t>
  </si>
  <si>
    <t>02ZA003</t>
  </si>
  <si>
    <t>Little Codroy River near Doyles</t>
  </si>
  <si>
    <t>02ZB001</t>
  </si>
  <si>
    <t>Isle Aux Morts River below highway bridge</t>
  </si>
  <si>
    <t>02ZC002</t>
  </si>
  <si>
    <t>Grandy Brook below Top Pond Brook</t>
  </si>
  <si>
    <t>02ZD002</t>
  </si>
  <si>
    <t>Grey River near Grey River</t>
  </si>
  <si>
    <t>02ZE004</t>
  </si>
  <si>
    <t>Conne River at outlet of Conne River Pond</t>
  </si>
  <si>
    <t>02ZF001</t>
  </si>
  <si>
    <t>Bay Du Nord River at Big Falls</t>
  </si>
  <si>
    <t>02ZG001</t>
  </si>
  <si>
    <t>Garnish River near Garnish</t>
  </si>
  <si>
    <t>02ZG002</t>
  </si>
  <si>
    <t>Tides Brook below Freshwater Pond</t>
  </si>
  <si>
    <t>02ZG003</t>
  </si>
  <si>
    <t>Salmonier River near Lamaline</t>
  </si>
  <si>
    <t>02ZG004</t>
  </si>
  <si>
    <t>Rattle Brook Near Boat Harbour</t>
  </si>
  <si>
    <t>02ZG005</t>
  </si>
  <si>
    <t>Little Barasway Brook near Molliers</t>
  </si>
  <si>
    <t>02ZH001</t>
  </si>
  <si>
    <t>Pipers Hole River at Mothers Brook</t>
  </si>
  <si>
    <t>02ZH002</t>
  </si>
  <si>
    <t>Come By Chance River near Goobies</t>
  </si>
  <si>
    <t>02ZJ001</t>
  </si>
  <si>
    <t>Southern Bay River near Southern Bay</t>
  </si>
  <si>
    <t>02ZJ002</t>
  </si>
  <si>
    <t>Salmon Cove River near Champneys</t>
  </si>
  <si>
    <t>02ZJ003</t>
  </si>
  <si>
    <t>Shoal Harbour River near Clarenville</t>
  </si>
  <si>
    <t>02ZK001</t>
  </si>
  <si>
    <t>Rocky River near Colinet</t>
  </si>
  <si>
    <t>02ZK002</t>
  </si>
  <si>
    <t>Northeast River near Placentia</t>
  </si>
  <si>
    <t>02ZK003</t>
  </si>
  <si>
    <t>Little Barachois River near Placentia</t>
  </si>
  <si>
    <t>02ZK004</t>
  </si>
  <si>
    <t>Little Salmonier River near North Harbour</t>
  </si>
  <si>
    <t>02ZK005</t>
  </si>
  <si>
    <t>Trout Brook near Bellevue</t>
  </si>
  <si>
    <t>02ZL003</t>
  </si>
  <si>
    <t>Spout Cove Brook near Spout Cove</t>
  </si>
  <si>
    <t>02ZL004</t>
  </si>
  <si>
    <t>Shearstown Brook at Shearstown</t>
  </si>
  <si>
    <t>02ZL005</t>
  </si>
  <si>
    <t>Big Brook at Lead Cove</t>
  </si>
  <si>
    <t>02ZM006</t>
  </si>
  <si>
    <t>Northeast Pond River at Northeast Pond</t>
  </si>
  <si>
    <t>02ZM009</t>
  </si>
  <si>
    <t>Seal Cove Brook near Cappahayden</t>
  </si>
  <si>
    <t>02ZM016</t>
  </si>
  <si>
    <t>South (Mahers) River near Holyrood</t>
  </si>
  <si>
    <t>02ZN001</t>
  </si>
  <si>
    <t>Northwest Brook at Northwest Pond</t>
  </si>
  <si>
    <t>02ZN002</t>
  </si>
  <si>
    <t>St. Shotts River near Trepassy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</si>
</sst>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_)"/>
    <numFmt numFmtId="165" formatCode="0.0_)"/>
    <numFmt numFmtId="166" formatCode="0_)"/>
    <numFmt numFmtId="167" formatCode="0.000_)"/>
  </numFmts>
  <fonts count="3" x14ac:knownFonts="1">
    <font>
      <sz val="10"/>
      <name val="Courier"/>
    </font>
    <font>
      <sz val="10"/>
      <name val="Arial"/>
    </font>
    <font>
      <sz val="10"/>
      <color indexed="12"/>
      <name val="Courie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0" fontId="0" fillId="0" borderId="0" xfId="0" applyAlignment="1" applyProtection="1">
      <alignment horizontal="right"/>
    </xf>
    <xf numFmtId="0" fontId="0" fillId="0" borderId="0" xfId="0" applyProtection="1"/>
    <xf numFmtId="165" fontId="0" fillId="0" borderId="0" xfId="0" applyNumberFormat="1" applyProtection="1"/>
    <xf numFmtId="164" fontId="0" fillId="0" borderId="0" xfId="0" applyNumberFormat="1" applyProtection="1"/>
    <xf numFmtId="166" fontId="0" fillId="0" borderId="0" xfId="0" applyNumberFormat="1" applyProtection="1"/>
    <xf numFmtId="167" fontId="0" fillId="0" borderId="0" xfId="0" applyNumberFormat="1" applyProtection="1"/>
    <xf numFmtId="166" fontId="2" fillId="0" borderId="0" xfId="0" applyNumberFormat="1" applyFont="1" applyProtection="1">
      <protection locked="0"/>
    </xf>
    <xf numFmtId="37" fontId="0" fillId="0" borderId="0" xfId="0" applyNumberForma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372918978912314E-2"/>
          <c:y val="3.4257748776508973E-2"/>
          <c:w val="0.92452830188679247"/>
          <c:h val="0.85318107667210441"/>
        </c:manualLayout>
      </c:layout>
      <c:lineChart>
        <c:grouping val="standard"/>
        <c:varyColors val="0"/>
        <c:ser>
          <c:idx val="0"/>
          <c:order val="0"/>
          <c:tx>
            <c:v>0.1</c:v>
          </c:tx>
          <c:spPr>
            <a:ln w="3175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STOYIELD!$AA$35:$AA$100</c:f>
              <c:strCache>
                <c:ptCount val="66"/>
                <c:pt idx="0">
                  <c:v>02YA001</c:v>
                </c:pt>
                <c:pt idx="1">
                  <c:v>02YA002</c:v>
                </c:pt>
                <c:pt idx="2">
                  <c:v>02YC001</c:v>
                </c:pt>
                <c:pt idx="3">
                  <c:v>02YD002</c:v>
                </c:pt>
                <c:pt idx="4">
                  <c:v>02YE001</c:v>
                </c:pt>
                <c:pt idx="5">
                  <c:v>02YG001</c:v>
                </c:pt>
                <c:pt idx="6">
                  <c:v>02YG002</c:v>
                </c:pt>
                <c:pt idx="7">
                  <c:v>02YH001</c:v>
                </c:pt>
                <c:pt idx="8">
                  <c:v>02YJ001</c:v>
                </c:pt>
                <c:pt idx="9">
                  <c:v>02YJ003</c:v>
                </c:pt>
                <c:pt idx="10">
                  <c:v>02YK002</c:v>
                </c:pt>
                <c:pt idx="11">
                  <c:v>02YK005</c:v>
                </c:pt>
                <c:pt idx="12">
                  <c:v>02YK007</c:v>
                </c:pt>
                <c:pt idx="13">
                  <c:v>02YK008</c:v>
                </c:pt>
                <c:pt idx="14">
                  <c:v>02YL001</c:v>
                </c:pt>
                <c:pt idx="15">
                  <c:v>02YL004</c:v>
                </c:pt>
                <c:pt idx="16">
                  <c:v>02YL005</c:v>
                </c:pt>
                <c:pt idx="17">
                  <c:v>02YL008</c:v>
                </c:pt>
                <c:pt idx="18">
                  <c:v>02YM003</c:v>
                </c:pt>
                <c:pt idx="19">
                  <c:v>02YN002</c:v>
                </c:pt>
                <c:pt idx="20">
                  <c:v>02YN003</c:v>
                </c:pt>
                <c:pt idx="21">
                  <c:v>02YO006</c:v>
                </c:pt>
                <c:pt idx="22">
                  <c:v>02YO007</c:v>
                </c:pt>
                <c:pt idx="23">
                  <c:v>02YO008</c:v>
                </c:pt>
                <c:pt idx="24">
                  <c:v>02YO010</c:v>
                </c:pt>
                <c:pt idx="25">
                  <c:v>02YO012</c:v>
                </c:pt>
                <c:pt idx="26">
                  <c:v>02YP001</c:v>
                </c:pt>
                <c:pt idx="27">
                  <c:v>02YQ001</c:v>
                </c:pt>
                <c:pt idx="28">
                  <c:v>02YQ004</c:v>
                </c:pt>
                <c:pt idx="29">
                  <c:v>02YQ005</c:v>
                </c:pt>
                <c:pt idx="30">
                  <c:v>02YR001</c:v>
                </c:pt>
                <c:pt idx="31">
                  <c:v>02YR002</c:v>
                </c:pt>
                <c:pt idx="32">
                  <c:v>02YR003</c:v>
                </c:pt>
                <c:pt idx="33">
                  <c:v>02YS003</c:v>
                </c:pt>
                <c:pt idx="34">
                  <c:v>02YS005</c:v>
                </c:pt>
                <c:pt idx="35">
                  <c:v>02ZA001</c:v>
                </c:pt>
                <c:pt idx="36">
                  <c:v>02ZA002</c:v>
                </c:pt>
                <c:pt idx="37">
                  <c:v>02ZA003</c:v>
                </c:pt>
                <c:pt idx="38">
                  <c:v>02ZB001</c:v>
                </c:pt>
                <c:pt idx="39">
                  <c:v>02ZC002</c:v>
                </c:pt>
                <c:pt idx="40">
                  <c:v>02ZD002</c:v>
                </c:pt>
                <c:pt idx="41">
                  <c:v>02ZE004</c:v>
                </c:pt>
                <c:pt idx="42">
                  <c:v>02ZF001</c:v>
                </c:pt>
                <c:pt idx="43">
                  <c:v>02ZG001</c:v>
                </c:pt>
                <c:pt idx="44">
                  <c:v>02ZG002</c:v>
                </c:pt>
                <c:pt idx="45">
                  <c:v>02ZG003</c:v>
                </c:pt>
                <c:pt idx="46">
                  <c:v>02ZG004</c:v>
                </c:pt>
                <c:pt idx="47">
                  <c:v>02ZG005</c:v>
                </c:pt>
                <c:pt idx="48">
                  <c:v>02ZH001</c:v>
                </c:pt>
                <c:pt idx="49">
                  <c:v>02ZH002</c:v>
                </c:pt>
                <c:pt idx="50">
                  <c:v>02ZJ001</c:v>
                </c:pt>
                <c:pt idx="51">
                  <c:v>02ZJ002</c:v>
                </c:pt>
                <c:pt idx="52">
                  <c:v>02ZJ003</c:v>
                </c:pt>
                <c:pt idx="53">
                  <c:v>02ZK001</c:v>
                </c:pt>
                <c:pt idx="54">
                  <c:v>02ZK002</c:v>
                </c:pt>
                <c:pt idx="55">
                  <c:v>02ZK003</c:v>
                </c:pt>
                <c:pt idx="56">
                  <c:v>02ZK004</c:v>
                </c:pt>
                <c:pt idx="57">
                  <c:v>02ZK005</c:v>
                </c:pt>
                <c:pt idx="58">
                  <c:v>02ZL003</c:v>
                </c:pt>
                <c:pt idx="59">
                  <c:v>02ZL004</c:v>
                </c:pt>
                <c:pt idx="60">
                  <c:v>02ZL005</c:v>
                </c:pt>
                <c:pt idx="61">
                  <c:v>02ZM006</c:v>
                </c:pt>
                <c:pt idx="62">
                  <c:v>02ZM009</c:v>
                </c:pt>
                <c:pt idx="63">
                  <c:v>02ZM016</c:v>
                </c:pt>
                <c:pt idx="64">
                  <c:v>02ZN001</c:v>
                </c:pt>
                <c:pt idx="65">
                  <c:v>02ZN002</c:v>
                </c:pt>
              </c:strCache>
            </c:strRef>
          </c:cat>
          <c:val>
            <c:numRef>
              <c:f>STOYIELD!$AJ$35:$AJ$100</c:f>
              <c:numCache>
                <c:formatCode>0.000_)</c:formatCode>
                <c:ptCount val="66"/>
                <c:pt idx="0">
                  <c:v>0</c:v>
                </c:pt>
                <c:pt idx="1">
                  <c:v>1.7000000000000001E-2</c:v>
                </c:pt>
                <c:pt idx="2">
                  <c:v>0.01</c:v>
                </c:pt>
                <c:pt idx="3">
                  <c:v>1.0999999999999999E-2</c:v>
                </c:pt>
                <c:pt idx="4">
                  <c:v>8.9999999999999993E-3</c:v>
                </c:pt>
                <c:pt idx="5">
                  <c:v>2E-3</c:v>
                </c:pt>
                <c:pt idx="6">
                  <c:v>1.7000000000000001E-2</c:v>
                </c:pt>
                <c:pt idx="7">
                  <c:v>1E-3</c:v>
                </c:pt>
                <c:pt idx="8">
                  <c:v>1E-3</c:v>
                </c:pt>
                <c:pt idx="9">
                  <c:v>4.0000000000000001E-3</c:v>
                </c:pt>
                <c:pt idx="10">
                  <c:v>3.0000000000000001E-3</c:v>
                </c:pt>
                <c:pt idx="11">
                  <c:v>4.0000000000000001E-3</c:v>
                </c:pt>
                <c:pt idx="12">
                  <c:v>8.9999999999999993E-3</c:v>
                </c:pt>
                <c:pt idx="13">
                  <c:v>1.4E-2</c:v>
                </c:pt>
                <c:pt idx="14">
                  <c:v>4.0000000000000001E-3</c:v>
                </c:pt>
                <c:pt idx="15">
                  <c:v>1E-3</c:v>
                </c:pt>
                <c:pt idx="16">
                  <c:v>1.2E-2</c:v>
                </c:pt>
                <c:pt idx="17">
                  <c:v>4.0000000000000001E-3</c:v>
                </c:pt>
                <c:pt idx="18">
                  <c:v>1.7000000000000001E-2</c:v>
                </c:pt>
                <c:pt idx="19">
                  <c:v>1E-3</c:v>
                </c:pt>
                <c:pt idx="20">
                  <c:v>0</c:v>
                </c:pt>
                <c:pt idx="21">
                  <c:v>8.9999999999999993E-3</c:v>
                </c:pt>
                <c:pt idx="22">
                  <c:v>1.6E-2</c:v>
                </c:pt>
                <c:pt idx="23">
                  <c:v>1.6E-2</c:v>
                </c:pt>
                <c:pt idx="24">
                  <c:v>1.7000000000000001E-2</c:v>
                </c:pt>
                <c:pt idx="25">
                  <c:v>6.0000000000000001E-3</c:v>
                </c:pt>
                <c:pt idx="26">
                  <c:v>1.0999999999999999E-2</c:v>
                </c:pt>
                <c:pt idx="27">
                  <c:v>8.0000000000000002E-3</c:v>
                </c:pt>
                <c:pt idx="28">
                  <c:v>1.4999999999999999E-2</c:v>
                </c:pt>
                <c:pt idx="29">
                  <c:v>1.4999999999999999E-2</c:v>
                </c:pt>
                <c:pt idx="30">
                  <c:v>1.2E-2</c:v>
                </c:pt>
                <c:pt idx="31">
                  <c:v>2.5000000000000001E-2</c:v>
                </c:pt>
                <c:pt idx="32">
                  <c:v>1.4E-2</c:v>
                </c:pt>
                <c:pt idx="33">
                  <c:v>5.0000000000000001E-3</c:v>
                </c:pt>
                <c:pt idx="34">
                  <c:v>1E-3</c:v>
                </c:pt>
                <c:pt idx="35">
                  <c:v>1E-3</c:v>
                </c:pt>
                <c:pt idx="36">
                  <c:v>3.0000000000000001E-3</c:v>
                </c:pt>
                <c:pt idx="37">
                  <c:v>3.0000000000000001E-3</c:v>
                </c:pt>
                <c:pt idx="38">
                  <c:v>5.0000000000000001E-3</c:v>
                </c:pt>
                <c:pt idx="39">
                  <c:v>4.0000000000000001E-3</c:v>
                </c:pt>
                <c:pt idx="40">
                  <c:v>8.0000000000000002E-3</c:v>
                </c:pt>
                <c:pt idx="41">
                  <c:v>2E-3</c:v>
                </c:pt>
                <c:pt idx="42">
                  <c:v>7.0000000000000001E-3</c:v>
                </c:pt>
                <c:pt idx="43">
                  <c:v>7.0000000000000001E-3</c:v>
                </c:pt>
                <c:pt idx="44">
                  <c:v>5.0000000000000001E-3</c:v>
                </c:pt>
                <c:pt idx="45">
                  <c:v>1.2999999999999999E-2</c:v>
                </c:pt>
                <c:pt idx="46">
                  <c:v>8.0000000000000002E-3</c:v>
                </c:pt>
                <c:pt idx="47">
                  <c:v>1.0999999999999999E-2</c:v>
                </c:pt>
                <c:pt idx="48">
                  <c:v>1.2999999999999999E-2</c:v>
                </c:pt>
                <c:pt idx="49">
                  <c:v>1.0999999999999999E-2</c:v>
                </c:pt>
                <c:pt idx="50">
                  <c:v>1.7000000000000001E-2</c:v>
                </c:pt>
                <c:pt idx="51">
                  <c:v>1.2999999999999999E-2</c:v>
                </c:pt>
                <c:pt idx="52">
                  <c:v>1.0999999999999999E-2</c:v>
                </c:pt>
                <c:pt idx="53">
                  <c:v>3.0000000000000001E-3</c:v>
                </c:pt>
                <c:pt idx="54">
                  <c:v>4.0000000000000001E-3</c:v>
                </c:pt>
                <c:pt idx="55">
                  <c:v>0</c:v>
                </c:pt>
                <c:pt idx="56">
                  <c:v>3.0000000000000001E-3</c:v>
                </c:pt>
                <c:pt idx="57">
                  <c:v>3.0000000000000001E-3</c:v>
                </c:pt>
                <c:pt idx="58">
                  <c:v>4.0000000000000001E-3</c:v>
                </c:pt>
                <c:pt idx="59">
                  <c:v>4.0000000000000001E-3</c:v>
                </c:pt>
                <c:pt idx="60">
                  <c:v>7.0000000000000001E-3</c:v>
                </c:pt>
                <c:pt idx="61">
                  <c:v>4.0000000000000001E-3</c:v>
                </c:pt>
                <c:pt idx="62">
                  <c:v>5.0000000000000001E-3</c:v>
                </c:pt>
                <c:pt idx="63">
                  <c:v>1E-3</c:v>
                </c:pt>
                <c:pt idx="64">
                  <c:v>3.0000000000000001E-3</c:v>
                </c:pt>
                <c:pt idx="65">
                  <c:v>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1D-4817-8812-377071EAE791}"/>
            </c:ext>
          </c:extLst>
        </c:ser>
        <c:ser>
          <c:idx val="1"/>
          <c:order val="1"/>
          <c:tx>
            <c:v>0.2</c:v>
          </c:tx>
          <c:spPr>
            <a:ln w="3175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STOYIELD!$AA$35:$AA$100</c:f>
              <c:strCache>
                <c:ptCount val="66"/>
                <c:pt idx="0">
                  <c:v>02YA001</c:v>
                </c:pt>
                <c:pt idx="1">
                  <c:v>02YA002</c:v>
                </c:pt>
                <c:pt idx="2">
                  <c:v>02YC001</c:v>
                </c:pt>
                <c:pt idx="3">
                  <c:v>02YD002</c:v>
                </c:pt>
                <c:pt idx="4">
                  <c:v>02YE001</c:v>
                </c:pt>
                <c:pt idx="5">
                  <c:v>02YG001</c:v>
                </c:pt>
                <c:pt idx="6">
                  <c:v>02YG002</c:v>
                </c:pt>
                <c:pt idx="7">
                  <c:v>02YH001</c:v>
                </c:pt>
                <c:pt idx="8">
                  <c:v>02YJ001</c:v>
                </c:pt>
                <c:pt idx="9">
                  <c:v>02YJ003</c:v>
                </c:pt>
                <c:pt idx="10">
                  <c:v>02YK002</c:v>
                </c:pt>
                <c:pt idx="11">
                  <c:v>02YK005</c:v>
                </c:pt>
                <c:pt idx="12">
                  <c:v>02YK007</c:v>
                </c:pt>
                <c:pt idx="13">
                  <c:v>02YK008</c:v>
                </c:pt>
                <c:pt idx="14">
                  <c:v>02YL001</c:v>
                </c:pt>
                <c:pt idx="15">
                  <c:v>02YL004</c:v>
                </c:pt>
                <c:pt idx="16">
                  <c:v>02YL005</c:v>
                </c:pt>
                <c:pt idx="17">
                  <c:v>02YL008</c:v>
                </c:pt>
                <c:pt idx="18">
                  <c:v>02YM003</c:v>
                </c:pt>
                <c:pt idx="19">
                  <c:v>02YN002</c:v>
                </c:pt>
                <c:pt idx="20">
                  <c:v>02YN003</c:v>
                </c:pt>
                <c:pt idx="21">
                  <c:v>02YO006</c:v>
                </c:pt>
                <c:pt idx="22">
                  <c:v>02YO007</c:v>
                </c:pt>
                <c:pt idx="23">
                  <c:v>02YO008</c:v>
                </c:pt>
                <c:pt idx="24">
                  <c:v>02YO010</c:v>
                </c:pt>
                <c:pt idx="25">
                  <c:v>02YO012</c:v>
                </c:pt>
                <c:pt idx="26">
                  <c:v>02YP001</c:v>
                </c:pt>
                <c:pt idx="27">
                  <c:v>02YQ001</c:v>
                </c:pt>
                <c:pt idx="28">
                  <c:v>02YQ004</c:v>
                </c:pt>
                <c:pt idx="29">
                  <c:v>02YQ005</c:v>
                </c:pt>
                <c:pt idx="30">
                  <c:v>02YR001</c:v>
                </c:pt>
                <c:pt idx="31">
                  <c:v>02YR002</c:v>
                </c:pt>
                <c:pt idx="32">
                  <c:v>02YR003</c:v>
                </c:pt>
                <c:pt idx="33">
                  <c:v>02YS003</c:v>
                </c:pt>
                <c:pt idx="34">
                  <c:v>02YS005</c:v>
                </c:pt>
                <c:pt idx="35">
                  <c:v>02ZA001</c:v>
                </c:pt>
                <c:pt idx="36">
                  <c:v>02ZA002</c:v>
                </c:pt>
                <c:pt idx="37">
                  <c:v>02ZA003</c:v>
                </c:pt>
                <c:pt idx="38">
                  <c:v>02ZB001</c:v>
                </c:pt>
                <c:pt idx="39">
                  <c:v>02ZC002</c:v>
                </c:pt>
                <c:pt idx="40">
                  <c:v>02ZD002</c:v>
                </c:pt>
                <c:pt idx="41">
                  <c:v>02ZE004</c:v>
                </c:pt>
                <c:pt idx="42">
                  <c:v>02ZF001</c:v>
                </c:pt>
                <c:pt idx="43">
                  <c:v>02ZG001</c:v>
                </c:pt>
                <c:pt idx="44">
                  <c:v>02ZG002</c:v>
                </c:pt>
                <c:pt idx="45">
                  <c:v>02ZG003</c:v>
                </c:pt>
                <c:pt idx="46">
                  <c:v>02ZG004</c:v>
                </c:pt>
                <c:pt idx="47">
                  <c:v>02ZG005</c:v>
                </c:pt>
                <c:pt idx="48">
                  <c:v>02ZH001</c:v>
                </c:pt>
                <c:pt idx="49">
                  <c:v>02ZH002</c:v>
                </c:pt>
                <c:pt idx="50">
                  <c:v>02ZJ001</c:v>
                </c:pt>
                <c:pt idx="51">
                  <c:v>02ZJ002</c:v>
                </c:pt>
                <c:pt idx="52">
                  <c:v>02ZJ003</c:v>
                </c:pt>
                <c:pt idx="53">
                  <c:v>02ZK001</c:v>
                </c:pt>
                <c:pt idx="54">
                  <c:v>02ZK002</c:v>
                </c:pt>
                <c:pt idx="55">
                  <c:v>02ZK003</c:v>
                </c:pt>
                <c:pt idx="56">
                  <c:v>02ZK004</c:v>
                </c:pt>
                <c:pt idx="57">
                  <c:v>02ZK005</c:v>
                </c:pt>
                <c:pt idx="58">
                  <c:v>02ZL003</c:v>
                </c:pt>
                <c:pt idx="59">
                  <c:v>02ZL004</c:v>
                </c:pt>
                <c:pt idx="60">
                  <c:v>02ZL005</c:v>
                </c:pt>
                <c:pt idx="61">
                  <c:v>02ZM006</c:v>
                </c:pt>
                <c:pt idx="62">
                  <c:v>02ZM009</c:v>
                </c:pt>
                <c:pt idx="63">
                  <c:v>02ZM016</c:v>
                </c:pt>
                <c:pt idx="64">
                  <c:v>02ZN001</c:v>
                </c:pt>
                <c:pt idx="65">
                  <c:v>02ZN002</c:v>
                </c:pt>
              </c:strCache>
            </c:strRef>
          </c:cat>
          <c:val>
            <c:numRef>
              <c:f>STOYIELD!$AL$35:$AL$100</c:f>
              <c:numCache>
                <c:formatCode>0.000_)</c:formatCode>
                <c:ptCount val="66"/>
                <c:pt idx="0">
                  <c:v>1E-3</c:v>
                </c:pt>
                <c:pt idx="1">
                  <c:v>5.0999999999999997E-2</c:v>
                </c:pt>
                <c:pt idx="2">
                  <c:v>4.2000000000000003E-2</c:v>
                </c:pt>
                <c:pt idx="3">
                  <c:v>5.7000000000000002E-2</c:v>
                </c:pt>
                <c:pt idx="4">
                  <c:v>3.1E-2</c:v>
                </c:pt>
                <c:pt idx="5">
                  <c:v>1.9E-2</c:v>
                </c:pt>
                <c:pt idx="6">
                  <c:v>4.2000000000000003E-2</c:v>
                </c:pt>
                <c:pt idx="7">
                  <c:v>1.2E-2</c:v>
                </c:pt>
                <c:pt idx="8">
                  <c:v>7.0000000000000001E-3</c:v>
                </c:pt>
                <c:pt idx="9">
                  <c:v>1.6E-2</c:v>
                </c:pt>
                <c:pt idx="10">
                  <c:v>1.7000000000000001E-2</c:v>
                </c:pt>
                <c:pt idx="11">
                  <c:v>0.02</c:v>
                </c:pt>
                <c:pt idx="12">
                  <c:v>3.3000000000000002E-2</c:v>
                </c:pt>
                <c:pt idx="13">
                  <c:v>4.1000000000000002E-2</c:v>
                </c:pt>
                <c:pt idx="14">
                  <c:v>2.4E-2</c:v>
                </c:pt>
                <c:pt idx="15">
                  <c:v>1.2E-2</c:v>
                </c:pt>
                <c:pt idx="16">
                  <c:v>3.3000000000000002E-2</c:v>
                </c:pt>
                <c:pt idx="17">
                  <c:v>2.1999999999999999E-2</c:v>
                </c:pt>
                <c:pt idx="18">
                  <c:v>4.2999999999999997E-2</c:v>
                </c:pt>
                <c:pt idx="19">
                  <c:v>0.01</c:v>
                </c:pt>
                <c:pt idx="20">
                  <c:v>4.0000000000000001E-3</c:v>
                </c:pt>
                <c:pt idx="21">
                  <c:v>3.5000000000000003E-2</c:v>
                </c:pt>
                <c:pt idx="22">
                  <c:v>3.5999999999999997E-2</c:v>
                </c:pt>
                <c:pt idx="23">
                  <c:v>0.04</c:v>
                </c:pt>
                <c:pt idx="24">
                  <c:v>4.5999999999999999E-2</c:v>
                </c:pt>
                <c:pt idx="25">
                  <c:v>2.3E-2</c:v>
                </c:pt>
                <c:pt idx="26">
                  <c:v>2.9000000000000001E-2</c:v>
                </c:pt>
                <c:pt idx="27">
                  <c:v>3.1E-2</c:v>
                </c:pt>
                <c:pt idx="28">
                  <c:v>3.7999999999999999E-2</c:v>
                </c:pt>
                <c:pt idx="29">
                  <c:v>3.6999999999999998E-2</c:v>
                </c:pt>
                <c:pt idx="30">
                  <c:v>0.04</c:v>
                </c:pt>
                <c:pt idx="31">
                  <c:v>6.3E-2</c:v>
                </c:pt>
                <c:pt idx="32">
                  <c:v>4.4999999999999998E-2</c:v>
                </c:pt>
                <c:pt idx="33">
                  <c:v>1.6E-2</c:v>
                </c:pt>
                <c:pt idx="34">
                  <c:v>1.7000000000000001E-2</c:v>
                </c:pt>
                <c:pt idx="35">
                  <c:v>1.7999999999999999E-2</c:v>
                </c:pt>
                <c:pt idx="36">
                  <c:v>1.4999999999999999E-2</c:v>
                </c:pt>
                <c:pt idx="37">
                  <c:v>1.0999999999999999E-2</c:v>
                </c:pt>
                <c:pt idx="38">
                  <c:v>1.7000000000000001E-2</c:v>
                </c:pt>
                <c:pt idx="39">
                  <c:v>1.4999999999999999E-2</c:v>
                </c:pt>
                <c:pt idx="40">
                  <c:v>2.9000000000000001E-2</c:v>
                </c:pt>
                <c:pt idx="41">
                  <c:v>1.2999999999999999E-2</c:v>
                </c:pt>
                <c:pt idx="42">
                  <c:v>2.5999999999999999E-2</c:v>
                </c:pt>
                <c:pt idx="43">
                  <c:v>2.4E-2</c:v>
                </c:pt>
                <c:pt idx="44">
                  <c:v>2.1999999999999999E-2</c:v>
                </c:pt>
                <c:pt idx="45">
                  <c:v>3.5999999999999997E-2</c:v>
                </c:pt>
                <c:pt idx="46">
                  <c:v>2.7E-2</c:v>
                </c:pt>
                <c:pt idx="47">
                  <c:v>3.3000000000000002E-2</c:v>
                </c:pt>
                <c:pt idx="48">
                  <c:v>3.5999999999999997E-2</c:v>
                </c:pt>
                <c:pt idx="49">
                  <c:v>2.8000000000000001E-2</c:v>
                </c:pt>
                <c:pt idx="50">
                  <c:v>4.3999999999999997E-2</c:v>
                </c:pt>
                <c:pt idx="51">
                  <c:v>3.6999999999999998E-2</c:v>
                </c:pt>
                <c:pt idx="52">
                  <c:v>0.03</c:v>
                </c:pt>
                <c:pt idx="53">
                  <c:v>2.1000000000000001E-2</c:v>
                </c:pt>
                <c:pt idx="54">
                  <c:v>2.4E-2</c:v>
                </c:pt>
                <c:pt idx="55">
                  <c:v>8.0000000000000002E-3</c:v>
                </c:pt>
                <c:pt idx="56">
                  <c:v>1.9E-2</c:v>
                </c:pt>
                <c:pt idx="57">
                  <c:v>1.0999999999999999E-2</c:v>
                </c:pt>
                <c:pt idx="58">
                  <c:v>1.7000000000000001E-2</c:v>
                </c:pt>
                <c:pt idx="59">
                  <c:v>2.4E-2</c:v>
                </c:pt>
                <c:pt idx="60">
                  <c:v>2.7E-2</c:v>
                </c:pt>
                <c:pt idx="61">
                  <c:v>0.03</c:v>
                </c:pt>
                <c:pt idx="62">
                  <c:v>2.3E-2</c:v>
                </c:pt>
                <c:pt idx="63">
                  <c:v>1.7000000000000001E-2</c:v>
                </c:pt>
                <c:pt idx="64">
                  <c:v>2.3E-2</c:v>
                </c:pt>
                <c:pt idx="65">
                  <c:v>1.7000000000000001E-2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D-4817-8812-377071EAE791}"/>
            </c:ext>
          </c:extLst>
        </c:ser>
        <c:ser>
          <c:idx val="2"/>
          <c:order val="2"/>
          <c:tx>
            <c:v>0.3</c:v>
          </c:tx>
          <c:spPr>
            <a:ln w="3175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STOYIELD!$AA$35:$AA$100</c:f>
              <c:strCache>
                <c:ptCount val="66"/>
                <c:pt idx="0">
                  <c:v>02YA001</c:v>
                </c:pt>
                <c:pt idx="1">
                  <c:v>02YA002</c:v>
                </c:pt>
                <c:pt idx="2">
                  <c:v>02YC001</c:v>
                </c:pt>
                <c:pt idx="3">
                  <c:v>02YD002</c:v>
                </c:pt>
                <c:pt idx="4">
                  <c:v>02YE001</c:v>
                </c:pt>
                <c:pt idx="5">
                  <c:v>02YG001</c:v>
                </c:pt>
                <c:pt idx="6">
                  <c:v>02YG002</c:v>
                </c:pt>
                <c:pt idx="7">
                  <c:v>02YH001</c:v>
                </c:pt>
                <c:pt idx="8">
                  <c:v>02YJ001</c:v>
                </c:pt>
                <c:pt idx="9">
                  <c:v>02YJ003</c:v>
                </c:pt>
                <c:pt idx="10">
                  <c:v>02YK002</c:v>
                </c:pt>
                <c:pt idx="11">
                  <c:v>02YK005</c:v>
                </c:pt>
                <c:pt idx="12">
                  <c:v>02YK007</c:v>
                </c:pt>
                <c:pt idx="13">
                  <c:v>02YK008</c:v>
                </c:pt>
                <c:pt idx="14">
                  <c:v>02YL001</c:v>
                </c:pt>
                <c:pt idx="15">
                  <c:v>02YL004</c:v>
                </c:pt>
                <c:pt idx="16">
                  <c:v>02YL005</c:v>
                </c:pt>
                <c:pt idx="17">
                  <c:v>02YL008</c:v>
                </c:pt>
                <c:pt idx="18">
                  <c:v>02YM003</c:v>
                </c:pt>
                <c:pt idx="19">
                  <c:v>02YN002</c:v>
                </c:pt>
                <c:pt idx="20">
                  <c:v>02YN003</c:v>
                </c:pt>
                <c:pt idx="21">
                  <c:v>02YO006</c:v>
                </c:pt>
                <c:pt idx="22">
                  <c:v>02YO007</c:v>
                </c:pt>
                <c:pt idx="23">
                  <c:v>02YO008</c:v>
                </c:pt>
                <c:pt idx="24">
                  <c:v>02YO010</c:v>
                </c:pt>
                <c:pt idx="25">
                  <c:v>02YO012</c:v>
                </c:pt>
                <c:pt idx="26">
                  <c:v>02YP001</c:v>
                </c:pt>
                <c:pt idx="27">
                  <c:v>02YQ001</c:v>
                </c:pt>
                <c:pt idx="28">
                  <c:v>02YQ004</c:v>
                </c:pt>
                <c:pt idx="29">
                  <c:v>02YQ005</c:v>
                </c:pt>
                <c:pt idx="30">
                  <c:v>02YR001</c:v>
                </c:pt>
                <c:pt idx="31">
                  <c:v>02YR002</c:v>
                </c:pt>
                <c:pt idx="32">
                  <c:v>02YR003</c:v>
                </c:pt>
                <c:pt idx="33">
                  <c:v>02YS003</c:v>
                </c:pt>
                <c:pt idx="34">
                  <c:v>02YS005</c:v>
                </c:pt>
                <c:pt idx="35">
                  <c:v>02ZA001</c:v>
                </c:pt>
                <c:pt idx="36">
                  <c:v>02ZA002</c:v>
                </c:pt>
                <c:pt idx="37">
                  <c:v>02ZA003</c:v>
                </c:pt>
                <c:pt idx="38">
                  <c:v>02ZB001</c:v>
                </c:pt>
                <c:pt idx="39">
                  <c:v>02ZC002</c:v>
                </c:pt>
                <c:pt idx="40">
                  <c:v>02ZD002</c:v>
                </c:pt>
                <c:pt idx="41">
                  <c:v>02ZE004</c:v>
                </c:pt>
                <c:pt idx="42">
                  <c:v>02ZF001</c:v>
                </c:pt>
                <c:pt idx="43">
                  <c:v>02ZG001</c:v>
                </c:pt>
                <c:pt idx="44">
                  <c:v>02ZG002</c:v>
                </c:pt>
                <c:pt idx="45">
                  <c:v>02ZG003</c:v>
                </c:pt>
                <c:pt idx="46">
                  <c:v>02ZG004</c:v>
                </c:pt>
                <c:pt idx="47">
                  <c:v>02ZG005</c:v>
                </c:pt>
                <c:pt idx="48">
                  <c:v>02ZH001</c:v>
                </c:pt>
                <c:pt idx="49">
                  <c:v>02ZH002</c:v>
                </c:pt>
                <c:pt idx="50">
                  <c:v>02ZJ001</c:v>
                </c:pt>
                <c:pt idx="51">
                  <c:v>02ZJ002</c:v>
                </c:pt>
                <c:pt idx="52">
                  <c:v>02ZJ003</c:v>
                </c:pt>
                <c:pt idx="53">
                  <c:v>02ZK001</c:v>
                </c:pt>
                <c:pt idx="54">
                  <c:v>02ZK002</c:v>
                </c:pt>
                <c:pt idx="55">
                  <c:v>02ZK003</c:v>
                </c:pt>
                <c:pt idx="56">
                  <c:v>02ZK004</c:v>
                </c:pt>
                <c:pt idx="57">
                  <c:v>02ZK005</c:v>
                </c:pt>
                <c:pt idx="58">
                  <c:v>02ZL003</c:v>
                </c:pt>
                <c:pt idx="59">
                  <c:v>02ZL004</c:v>
                </c:pt>
                <c:pt idx="60">
                  <c:v>02ZL005</c:v>
                </c:pt>
                <c:pt idx="61">
                  <c:v>02ZM006</c:v>
                </c:pt>
                <c:pt idx="62">
                  <c:v>02ZM009</c:v>
                </c:pt>
                <c:pt idx="63">
                  <c:v>02ZM016</c:v>
                </c:pt>
                <c:pt idx="64">
                  <c:v>02ZN001</c:v>
                </c:pt>
                <c:pt idx="65">
                  <c:v>02ZN002</c:v>
                </c:pt>
              </c:strCache>
            </c:strRef>
          </c:cat>
          <c:val>
            <c:numRef>
              <c:f>STOYIELD!$AN$35:$AN$100</c:f>
              <c:numCache>
                <c:formatCode>0.000_)</c:formatCode>
                <c:ptCount val="66"/>
                <c:pt idx="0">
                  <c:v>0.01</c:v>
                </c:pt>
                <c:pt idx="1">
                  <c:v>0.09</c:v>
                </c:pt>
                <c:pt idx="2">
                  <c:v>7.9000000000000001E-2</c:v>
                </c:pt>
                <c:pt idx="3">
                  <c:v>0.13200000000000001</c:v>
                </c:pt>
                <c:pt idx="4">
                  <c:v>5.8999999999999997E-2</c:v>
                </c:pt>
                <c:pt idx="5">
                  <c:v>5.6000000000000001E-2</c:v>
                </c:pt>
                <c:pt idx="6">
                  <c:v>7.3999999999999996E-2</c:v>
                </c:pt>
                <c:pt idx="7">
                  <c:v>2.7E-2</c:v>
                </c:pt>
                <c:pt idx="8">
                  <c:v>1.7000000000000001E-2</c:v>
                </c:pt>
                <c:pt idx="9">
                  <c:v>3.2000000000000001E-2</c:v>
                </c:pt>
                <c:pt idx="10">
                  <c:v>4.2000000000000003E-2</c:v>
                </c:pt>
                <c:pt idx="11">
                  <c:v>4.4999999999999998E-2</c:v>
                </c:pt>
                <c:pt idx="12">
                  <c:v>6.6000000000000003E-2</c:v>
                </c:pt>
                <c:pt idx="13">
                  <c:v>7.1999999999999995E-2</c:v>
                </c:pt>
                <c:pt idx="14">
                  <c:v>5.3999999999999999E-2</c:v>
                </c:pt>
                <c:pt idx="15">
                  <c:v>3.3000000000000002E-2</c:v>
                </c:pt>
                <c:pt idx="16">
                  <c:v>0.06</c:v>
                </c:pt>
                <c:pt idx="17">
                  <c:v>0.06</c:v>
                </c:pt>
                <c:pt idx="18">
                  <c:v>8.5000000000000006E-2</c:v>
                </c:pt>
                <c:pt idx="19">
                  <c:v>2.8000000000000001E-2</c:v>
                </c:pt>
                <c:pt idx="20">
                  <c:v>1.9E-2</c:v>
                </c:pt>
                <c:pt idx="21">
                  <c:v>6.6000000000000003E-2</c:v>
                </c:pt>
                <c:pt idx="22">
                  <c:v>7.0000000000000007E-2</c:v>
                </c:pt>
                <c:pt idx="23">
                  <c:v>7.1999999999999995E-2</c:v>
                </c:pt>
                <c:pt idx="24">
                  <c:v>0.08</c:v>
                </c:pt>
                <c:pt idx="25">
                  <c:v>4.8000000000000001E-2</c:v>
                </c:pt>
                <c:pt idx="26">
                  <c:v>5.1999999999999998E-2</c:v>
                </c:pt>
                <c:pt idx="27">
                  <c:v>6.2E-2</c:v>
                </c:pt>
                <c:pt idx="28">
                  <c:v>7.2999999999999995E-2</c:v>
                </c:pt>
                <c:pt idx="29">
                  <c:v>7.0000000000000007E-2</c:v>
                </c:pt>
                <c:pt idx="30">
                  <c:v>7.2999999999999995E-2</c:v>
                </c:pt>
                <c:pt idx="31">
                  <c:v>0.104</c:v>
                </c:pt>
                <c:pt idx="32">
                  <c:v>8.1000000000000003E-2</c:v>
                </c:pt>
                <c:pt idx="33">
                  <c:v>4.4999999999999998E-2</c:v>
                </c:pt>
                <c:pt idx="34">
                  <c:v>4.3999999999999997E-2</c:v>
                </c:pt>
                <c:pt idx="35">
                  <c:v>4.7E-2</c:v>
                </c:pt>
                <c:pt idx="36">
                  <c:v>2.9000000000000001E-2</c:v>
                </c:pt>
                <c:pt idx="37">
                  <c:v>2.5000000000000001E-2</c:v>
                </c:pt>
                <c:pt idx="38">
                  <c:v>4.2000000000000003E-2</c:v>
                </c:pt>
                <c:pt idx="39">
                  <c:v>3.1E-2</c:v>
                </c:pt>
                <c:pt idx="40">
                  <c:v>5.8000000000000003E-2</c:v>
                </c:pt>
                <c:pt idx="41">
                  <c:v>3.5000000000000003E-2</c:v>
                </c:pt>
                <c:pt idx="42">
                  <c:v>4.9000000000000002E-2</c:v>
                </c:pt>
                <c:pt idx="43">
                  <c:v>4.5999999999999999E-2</c:v>
                </c:pt>
                <c:pt idx="44">
                  <c:v>4.3999999999999997E-2</c:v>
                </c:pt>
                <c:pt idx="45">
                  <c:v>6.3E-2</c:v>
                </c:pt>
                <c:pt idx="46">
                  <c:v>4.9000000000000002E-2</c:v>
                </c:pt>
                <c:pt idx="47">
                  <c:v>5.6000000000000001E-2</c:v>
                </c:pt>
                <c:pt idx="48">
                  <c:v>6.3E-2</c:v>
                </c:pt>
                <c:pt idx="49">
                  <c:v>5.0999999999999997E-2</c:v>
                </c:pt>
                <c:pt idx="50">
                  <c:v>8.4000000000000005E-2</c:v>
                </c:pt>
                <c:pt idx="51">
                  <c:v>6.7000000000000004E-2</c:v>
                </c:pt>
                <c:pt idx="52">
                  <c:v>5.5E-2</c:v>
                </c:pt>
                <c:pt idx="53">
                  <c:v>4.5999999999999999E-2</c:v>
                </c:pt>
                <c:pt idx="54">
                  <c:v>5.1999999999999998E-2</c:v>
                </c:pt>
                <c:pt idx="55">
                  <c:v>3.2000000000000001E-2</c:v>
                </c:pt>
                <c:pt idx="56">
                  <c:v>4.5999999999999999E-2</c:v>
                </c:pt>
                <c:pt idx="57">
                  <c:v>3.2000000000000001E-2</c:v>
                </c:pt>
                <c:pt idx="58">
                  <c:v>4.4999999999999998E-2</c:v>
                </c:pt>
                <c:pt idx="59">
                  <c:v>4.9000000000000002E-2</c:v>
                </c:pt>
                <c:pt idx="60">
                  <c:v>5.0999999999999997E-2</c:v>
                </c:pt>
                <c:pt idx="61">
                  <c:v>6.2E-2</c:v>
                </c:pt>
                <c:pt idx="62">
                  <c:v>4.8000000000000001E-2</c:v>
                </c:pt>
                <c:pt idx="63">
                  <c:v>4.2000000000000003E-2</c:v>
                </c:pt>
                <c:pt idx="64">
                  <c:v>5.0999999999999997E-2</c:v>
                </c:pt>
                <c:pt idx="65">
                  <c:v>3.5999999999999997E-2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1D-4817-8812-377071EAE791}"/>
            </c:ext>
          </c:extLst>
        </c:ser>
        <c:ser>
          <c:idx val="3"/>
          <c:order val="3"/>
          <c:tx>
            <c:v>0.4</c:v>
          </c:tx>
          <c:spPr>
            <a:ln w="3175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STOYIELD!$AA$35:$AA$100</c:f>
              <c:strCache>
                <c:ptCount val="66"/>
                <c:pt idx="0">
                  <c:v>02YA001</c:v>
                </c:pt>
                <c:pt idx="1">
                  <c:v>02YA002</c:v>
                </c:pt>
                <c:pt idx="2">
                  <c:v>02YC001</c:v>
                </c:pt>
                <c:pt idx="3">
                  <c:v>02YD002</c:v>
                </c:pt>
                <c:pt idx="4">
                  <c:v>02YE001</c:v>
                </c:pt>
                <c:pt idx="5">
                  <c:v>02YG001</c:v>
                </c:pt>
                <c:pt idx="6">
                  <c:v>02YG002</c:v>
                </c:pt>
                <c:pt idx="7">
                  <c:v>02YH001</c:v>
                </c:pt>
                <c:pt idx="8">
                  <c:v>02YJ001</c:v>
                </c:pt>
                <c:pt idx="9">
                  <c:v>02YJ003</c:v>
                </c:pt>
                <c:pt idx="10">
                  <c:v>02YK002</c:v>
                </c:pt>
                <c:pt idx="11">
                  <c:v>02YK005</c:v>
                </c:pt>
                <c:pt idx="12">
                  <c:v>02YK007</c:v>
                </c:pt>
                <c:pt idx="13">
                  <c:v>02YK008</c:v>
                </c:pt>
                <c:pt idx="14">
                  <c:v>02YL001</c:v>
                </c:pt>
                <c:pt idx="15">
                  <c:v>02YL004</c:v>
                </c:pt>
                <c:pt idx="16">
                  <c:v>02YL005</c:v>
                </c:pt>
                <c:pt idx="17">
                  <c:v>02YL008</c:v>
                </c:pt>
                <c:pt idx="18">
                  <c:v>02YM003</c:v>
                </c:pt>
                <c:pt idx="19">
                  <c:v>02YN002</c:v>
                </c:pt>
                <c:pt idx="20">
                  <c:v>02YN003</c:v>
                </c:pt>
                <c:pt idx="21">
                  <c:v>02YO006</c:v>
                </c:pt>
                <c:pt idx="22">
                  <c:v>02YO007</c:v>
                </c:pt>
                <c:pt idx="23">
                  <c:v>02YO008</c:v>
                </c:pt>
                <c:pt idx="24">
                  <c:v>02YO010</c:v>
                </c:pt>
                <c:pt idx="25">
                  <c:v>02YO012</c:v>
                </c:pt>
                <c:pt idx="26">
                  <c:v>02YP001</c:v>
                </c:pt>
                <c:pt idx="27">
                  <c:v>02YQ001</c:v>
                </c:pt>
                <c:pt idx="28">
                  <c:v>02YQ004</c:v>
                </c:pt>
                <c:pt idx="29">
                  <c:v>02YQ005</c:v>
                </c:pt>
                <c:pt idx="30">
                  <c:v>02YR001</c:v>
                </c:pt>
                <c:pt idx="31">
                  <c:v>02YR002</c:v>
                </c:pt>
                <c:pt idx="32">
                  <c:v>02YR003</c:v>
                </c:pt>
                <c:pt idx="33">
                  <c:v>02YS003</c:v>
                </c:pt>
                <c:pt idx="34">
                  <c:v>02YS005</c:v>
                </c:pt>
                <c:pt idx="35">
                  <c:v>02ZA001</c:v>
                </c:pt>
                <c:pt idx="36">
                  <c:v>02ZA002</c:v>
                </c:pt>
                <c:pt idx="37">
                  <c:v>02ZA003</c:v>
                </c:pt>
                <c:pt idx="38">
                  <c:v>02ZB001</c:v>
                </c:pt>
                <c:pt idx="39">
                  <c:v>02ZC002</c:v>
                </c:pt>
                <c:pt idx="40">
                  <c:v>02ZD002</c:v>
                </c:pt>
                <c:pt idx="41">
                  <c:v>02ZE004</c:v>
                </c:pt>
                <c:pt idx="42">
                  <c:v>02ZF001</c:v>
                </c:pt>
                <c:pt idx="43">
                  <c:v>02ZG001</c:v>
                </c:pt>
                <c:pt idx="44">
                  <c:v>02ZG002</c:v>
                </c:pt>
                <c:pt idx="45">
                  <c:v>02ZG003</c:v>
                </c:pt>
                <c:pt idx="46">
                  <c:v>02ZG004</c:v>
                </c:pt>
                <c:pt idx="47">
                  <c:v>02ZG005</c:v>
                </c:pt>
                <c:pt idx="48">
                  <c:v>02ZH001</c:v>
                </c:pt>
                <c:pt idx="49">
                  <c:v>02ZH002</c:v>
                </c:pt>
                <c:pt idx="50">
                  <c:v>02ZJ001</c:v>
                </c:pt>
                <c:pt idx="51">
                  <c:v>02ZJ002</c:v>
                </c:pt>
                <c:pt idx="52">
                  <c:v>02ZJ003</c:v>
                </c:pt>
                <c:pt idx="53">
                  <c:v>02ZK001</c:v>
                </c:pt>
                <c:pt idx="54">
                  <c:v>02ZK002</c:v>
                </c:pt>
                <c:pt idx="55">
                  <c:v>02ZK003</c:v>
                </c:pt>
                <c:pt idx="56">
                  <c:v>02ZK004</c:v>
                </c:pt>
                <c:pt idx="57">
                  <c:v>02ZK005</c:v>
                </c:pt>
                <c:pt idx="58">
                  <c:v>02ZL003</c:v>
                </c:pt>
                <c:pt idx="59">
                  <c:v>02ZL004</c:v>
                </c:pt>
                <c:pt idx="60">
                  <c:v>02ZL005</c:v>
                </c:pt>
                <c:pt idx="61">
                  <c:v>02ZM006</c:v>
                </c:pt>
                <c:pt idx="62">
                  <c:v>02ZM009</c:v>
                </c:pt>
                <c:pt idx="63">
                  <c:v>02ZM016</c:v>
                </c:pt>
                <c:pt idx="64">
                  <c:v>02ZN001</c:v>
                </c:pt>
                <c:pt idx="65">
                  <c:v>02ZN002</c:v>
                </c:pt>
              </c:strCache>
            </c:strRef>
          </c:cat>
          <c:val>
            <c:numRef>
              <c:f>STOYIELD!$AP$35:$AP$100</c:f>
              <c:numCache>
                <c:formatCode>0.000_)</c:formatCode>
                <c:ptCount val="66"/>
                <c:pt idx="0">
                  <c:v>6.8000000000000005E-2</c:v>
                </c:pt>
                <c:pt idx="1">
                  <c:v>0.13900000000000001</c:v>
                </c:pt>
                <c:pt idx="2">
                  <c:v>0.11799999999999999</c:v>
                </c:pt>
                <c:pt idx="3">
                  <c:v>0.20699999999999999</c:v>
                </c:pt>
                <c:pt idx="4">
                  <c:v>0.09</c:v>
                </c:pt>
                <c:pt idx="5">
                  <c:v>9.5000000000000001E-2</c:v>
                </c:pt>
                <c:pt idx="6">
                  <c:v>0.113</c:v>
                </c:pt>
                <c:pt idx="7">
                  <c:v>4.3999999999999997E-2</c:v>
                </c:pt>
                <c:pt idx="8">
                  <c:v>3.5000000000000003E-2</c:v>
                </c:pt>
                <c:pt idx="9">
                  <c:v>5.2999999999999999E-2</c:v>
                </c:pt>
                <c:pt idx="10">
                  <c:v>7.4999999999999997E-2</c:v>
                </c:pt>
                <c:pt idx="11">
                  <c:v>7.3999999999999996E-2</c:v>
                </c:pt>
                <c:pt idx="12">
                  <c:v>0.10199999999999999</c:v>
                </c:pt>
                <c:pt idx="13">
                  <c:v>0.109</c:v>
                </c:pt>
                <c:pt idx="14">
                  <c:v>9.9000000000000005E-2</c:v>
                </c:pt>
                <c:pt idx="15">
                  <c:v>6.3E-2</c:v>
                </c:pt>
                <c:pt idx="16">
                  <c:v>0.12</c:v>
                </c:pt>
                <c:pt idx="17">
                  <c:v>9.9000000000000005E-2</c:v>
                </c:pt>
                <c:pt idx="18">
                  <c:v>0.16200000000000001</c:v>
                </c:pt>
                <c:pt idx="19">
                  <c:v>5.6000000000000001E-2</c:v>
                </c:pt>
                <c:pt idx="20">
                  <c:v>4.5999999999999999E-2</c:v>
                </c:pt>
                <c:pt idx="21">
                  <c:v>0.105</c:v>
                </c:pt>
                <c:pt idx="22">
                  <c:v>0.107</c:v>
                </c:pt>
                <c:pt idx="23">
                  <c:v>0.108</c:v>
                </c:pt>
                <c:pt idx="24">
                  <c:v>0.115</c:v>
                </c:pt>
                <c:pt idx="25">
                  <c:v>7.5999999999999998E-2</c:v>
                </c:pt>
                <c:pt idx="26">
                  <c:v>0.10100000000000001</c:v>
                </c:pt>
                <c:pt idx="27">
                  <c:v>0.10100000000000001</c:v>
                </c:pt>
                <c:pt idx="28">
                  <c:v>0.109</c:v>
                </c:pt>
                <c:pt idx="29">
                  <c:v>0.112</c:v>
                </c:pt>
                <c:pt idx="30">
                  <c:v>0.11</c:v>
                </c:pt>
                <c:pt idx="31">
                  <c:v>0.14699999999999999</c:v>
                </c:pt>
                <c:pt idx="32">
                  <c:v>0.122</c:v>
                </c:pt>
                <c:pt idx="33">
                  <c:v>0.09</c:v>
                </c:pt>
                <c:pt idx="34">
                  <c:v>7.6999999999999999E-2</c:v>
                </c:pt>
                <c:pt idx="35">
                  <c:v>8.2000000000000003E-2</c:v>
                </c:pt>
                <c:pt idx="36">
                  <c:v>6.4000000000000001E-2</c:v>
                </c:pt>
                <c:pt idx="37">
                  <c:v>5.2999999999999999E-2</c:v>
                </c:pt>
                <c:pt idx="38">
                  <c:v>7.0999999999999994E-2</c:v>
                </c:pt>
                <c:pt idx="39">
                  <c:v>6.0999999999999999E-2</c:v>
                </c:pt>
                <c:pt idx="40">
                  <c:v>9.2999999999999999E-2</c:v>
                </c:pt>
                <c:pt idx="41">
                  <c:v>5.8999999999999997E-2</c:v>
                </c:pt>
                <c:pt idx="42">
                  <c:v>7.9000000000000001E-2</c:v>
                </c:pt>
                <c:pt idx="43">
                  <c:v>7.4999999999999997E-2</c:v>
                </c:pt>
                <c:pt idx="44">
                  <c:v>7.0000000000000007E-2</c:v>
                </c:pt>
                <c:pt idx="45">
                  <c:v>9.5000000000000001E-2</c:v>
                </c:pt>
                <c:pt idx="46">
                  <c:v>7.3999999999999996E-2</c:v>
                </c:pt>
                <c:pt idx="47">
                  <c:v>8.4000000000000005E-2</c:v>
                </c:pt>
                <c:pt idx="48">
                  <c:v>9.9000000000000005E-2</c:v>
                </c:pt>
                <c:pt idx="49">
                  <c:v>7.4999999999999997E-2</c:v>
                </c:pt>
                <c:pt idx="50">
                  <c:v>0.128</c:v>
                </c:pt>
                <c:pt idx="51">
                  <c:v>0.10100000000000001</c:v>
                </c:pt>
                <c:pt idx="52">
                  <c:v>8.7999999999999995E-2</c:v>
                </c:pt>
                <c:pt idx="53">
                  <c:v>7.8E-2</c:v>
                </c:pt>
                <c:pt idx="54">
                  <c:v>8.4000000000000005E-2</c:v>
                </c:pt>
                <c:pt idx="55">
                  <c:v>5.7000000000000002E-2</c:v>
                </c:pt>
                <c:pt idx="56">
                  <c:v>7.9000000000000001E-2</c:v>
                </c:pt>
                <c:pt idx="57">
                  <c:v>5.5E-2</c:v>
                </c:pt>
                <c:pt idx="58">
                  <c:v>8.2000000000000003E-2</c:v>
                </c:pt>
                <c:pt idx="59">
                  <c:v>0.08</c:v>
                </c:pt>
                <c:pt idx="60">
                  <c:v>8.2000000000000003E-2</c:v>
                </c:pt>
                <c:pt idx="61">
                  <c:v>0.1</c:v>
                </c:pt>
                <c:pt idx="62">
                  <c:v>7.4999999999999997E-2</c:v>
                </c:pt>
                <c:pt idx="63">
                  <c:v>7.2999999999999995E-2</c:v>
                </c:pt>
                <c:pt idx="64">
                  <c:v>8.3000000000000004E-2</c:v>
                </c:pt>
                <c:pt idx="65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1D-4817-8812-377071EAE791}"/>
            </c:ext>
          </c:extLst>
        </c:ser>
        <c:ser>
          <c:idx val="4"/>
          <c:order val="4"/>
          <c:tx>
            <c:v>0.5</c:v>
          </c:tx>
          <c:spPr>
            <a:ln w="3175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STOYIELD!$AA$35:$AA$100</c:f>
              <c:strCache>
                <c:ptCount val="66"/>
                <c:pt idx="0">
                  <c:v>02YA001</c:v>
                </c:pt>
                <c:pt idx="1">
                  <c:v>02YA002</c:v>
                </c:pt>
                <c:pt idx="2">
                  <c:v>02YC001</c:v>
                </c:pt>
                <c:pt idx="3">
                  <c:v>02YD002</c:v>
                </c:pt>
                <c:pt idx="4">
                  <c:v>02YE001</c:v>
                </c:pt>
                <c:pt idx="5">
                  <c:v>02YG001</c:v>
                </c:pt>
                <c:pt idx="6">
                  <c:v>02YG002</c:v>
                </c:pt>
                <c:pt idx="7">
                  <c:v>02YH001</c:v>
                </c:pt>
                <c:pt idx="8">
                  <c:v>02YJ001</c:v>
                </c:pt>
                <c:pt idx="9">
                  <c:v>02YJ003</c:v>
                </c:pt>
                <c:pt idx="10">
                  <c:v>02YK002</c:v>
                </c:pt>
                <c:pt idx="11">
                  <c:v>02YK005</c:v>
                </c:pt>
                <c:pt idx="12">
                  <c:v>02YK007</c:v>
                </c:pt>
                <c:pt idx="13">
                  <c:v>02YK008</c:v>
                </c:pt>
                <c:pt idx="14">
                  <c:v>02YL001</c:v>
                </c:pt>
                <c:pt idx="15">
                  <c:v>02YL004</c:v>
                </c:pt>
                <c:pt idx="16">
                  <c:v>02YL005</c:v>
                </c:pt>
                <c:pt idx="17">
                  <c:v>02YL008</c:v>
                </c:pt>
                <c:pt idx="18">
                  <c:v>02YM003</c:v>
                </c:pt>
                <c:pt idx="19">
                  <c:v>02YN002</c:v>
                </c:pt>
                <c:pt idx="20">
                  <c:v>02YN003</c:v>
                </c:pt>
                <c:pt idx="21">
                  <c:v>02YO006</c:v>
                </c:pt>
                <c:pt idx="22">
                  <c:v>02YO007</c:v>
                </c:pt>
                <c:pt idx="23">
                  <c:v>02YO008</c:v>
                </c:pt>
                <c:pt idx="24">
                  <c:v>02YO010</c:v>
                </c:pt>
                <c:pt idx="25">
                  <c:v>02YO012</c:v>
                </c:pt>
                <c:pt idx="26">
                  <c:v>02YP001</c:v>
                </c:pt>
                <c:pt idx="27">
                  <c:v>02YQ001</c:v>
                </c:pt>
                <c:pt idx="28">
                  <c:v>02YQ004</c:v>
                </c:pt>
                <c:pt idx="29">
                  <c:v>02YQ005</c:v>
                </c:pt>
                <c:pt idx="30">
                  <c:v>02YR001</c:v>
                </c:pt>
                <c:pt idx="31">
                  <c:v>02YR002</c:v>
                </c:pt>
                <c:pt idx="32">
                  <c:v>02YR003</c:v>
                </c:pt>
                <c:pt idx="33">
                  <c:v>02YS003</c:v>
                </c:pt>
                <c:pt idx="34">
                  <c:v>02YS005</c:v>
                </c:pt>
                <c:pt idx="35">
                  <c:v>02ZA001</c:v>
                </c:pt>
                <c:pt idx="36">
                  <c:v>02ZA002</c:v>
                </c:pt>
                <c:pt idx="37">
                  <c:v>02ZA003</c:v>
                </c:pt>
                <c:pt idx="38">
                  <c:v>02ZB001</c:v>
                </c:pt>
                <c:pt idx="39">
                  <c:v>02ZC002</c:v>
                </c:pt>
                <c:pt idx="40">
                  <c:v>02ZD002</c:v>
                </c:pt>
                <c:pt idx="41">
                  <c:v>02ZE004</c:v>
                </c:pt>
                <c:pt idx="42">
                  <c:v>02ZF001</c:v>
                </c:pt>
                <c:pt idx="43">
                  <c:v>02ZG001</c:v>
                </c:pt>
                <c:pt idx="44">
                  <c:v>02ZG002</c:v>
                </c:pt>
                <c:pt idx="45">
                  <c:v>02ZG003</c:v>
                </c:pt>
                <c:pt idx="46">
                  <c:v>02ZG004</c:v>
                </c:pt>
                <c:pt idx="47">
                  <c:v>02ZG005</c:v>
                </c:pt>
                <c:pt idx="48">
                  <c:v>02ZH001</c:v>
                </c:pt>
                <c:pt idx="49">
                  <c:v>02ZH002</c:v>
                </c:pt>
                <c:pt idx="50">
                  <c:v>02ZJ001</c:v>
                </c:pt>
                <c:pt idx="51">
                  <c:v>02ZJ002</c:v>
                </c:pt>
                <c:pt idx="52">
                  <c:v>02ZJ003</c:v>
                </c:pt>
                <c:pt idx="53">
                  <c:v>02ZK001</c:v>
                </c:pt>
                <c:pt idx="54">
                  <c:v>02ZK002</c:v>
                </c:pt>
                <c:pt idx="55">
                  <c:v>02ZK003</c:v>
                </c:pt>
                <c:pt idx="56">
                  <c:v>02ZK004</c:v>
                </c:pt>
                <c:pt idx="57">
                  <c:v>02ZK005</c:v>
                </c:pt>
                <c:pt idx="58">
                  <c:v>02ZL003</c:v>
                </c:pt>
                <c:pt idx="59">
                  <c:v>02ZL004</c:v>
                </c:pt>
                <c:pt idx="60">
                  <c:v>02ZL005</c:v>
                </c:pt>
                <c:pt idx="61">
                  <c:v>02ZM006</c:v>
                </c:pt>
                <c:pt idx="62">
                  <c:v>02ZM009</c:v>
                </c:pt>
                <c:pt idx="63">
                  <c:v>02ZM016</c:v>
                </c:pt>
                <c:pt idx="64">
                  <c:v>02ZN001</c:v>
                </c:pt>
                <c:pt idx="65">
                  <c:v>02ZN002</c:v>
                </c:pt>
              </c:strCache>
            </c:strRef>
          </c:cat>
          <c:val>
            <c:numRef>
              <c:f>STOYIELD!$AR$35:$AR$100</c:f>
              <c:numCache>
                <c:formatCode>0.000_)</c:formatCode>
                <c:ptCount val="66"/>
                <c:pt idx="0">
                  <c:v>0.13400000000000001</c:v>
                </c:pt>
                <c:pt idx="1">
                  <c:v>0.216</c:v>
                </c:pt>
                <c:pt idx="2">
                  <c:v>0.158</c:v>
                </c:pt>
                <c:pt idx="3">
                  <c:v>0.28299999999999997</c:v>
                </c:pt>
                <c:pt idx="4">
                  <c:v>0.124</c:v>
                </c:pt>
                <c:pt idx="5">
                  <c:v>0.13500000000000001</c:v>
                </c:pt>
                <c:pt idx="6">
                  <c:v>0.16200000000000001</c:v>
                </c:pt>
                <c:pt idx="7">
                  <c:v>7.1999999999999995E-2</c:v>
                </c:pt>
                <c:pt idx="8">
                  <c:v>7.5999999999999998E-2</c:v>
                </c:pt>
                <c:pt idx="9">
                  <c:v>9.4E-2</c:v>
                </c:pt>
                <c:pt idx="10">
                  <c:v>0.109</c:v>
                </c:pt>
                <c:pt idx="11">
                  <c:v>0.106</c:v>
                </c:pt>
                <c:pt idx="12">
                  <c:v>0.13800000000000001</c:v>
                </c:pt>
                <c:pt idx="13">
                  <c:v>0.14599999999999999</c:v>
                </c:pt>
                <c:pt idx="14">
                  <c:v>0.17599999999999999</c:v>
                </c:pt>
                <c:pt idx="15">
                  <c:v>0.115</c:v>
                </c:pt>
                <c:pt idx="16">
                  <c:v>0.19600000000000001</c:v>
                </c:pt>
                <c:pt idx="17">
                  <c:v>0.13800000000000001</c:v>
                </c:pt>
                <c:pt idx="18">
                  <c:v>0.23899999999999999</c:v>
                </c:pt>
                <c:pt idx="19">
                  <c:v>8.5000000000000006E-2</c:v>
                </c:pt>
                <c:pt idx="20">
                  <c:v>7.4999999999999997E-2</c:v>
                </c:pt>
                <c:pt idx="21">
                  <c:v>0.14599999999999999</c:v>
                </c:pt>
                <c:pt idx="22">
                  <c:v>0.14499999999999999</c:v>
                </c:pt>
                <c:pt idx="23">
                  <c:v>0.14399999999999999</c:v>
                </c:pt>
                <c:pt idx="24">
                  <c:v>0.151</c:v>
                </c:pt>
                <c:pt idx="25">
                  <c:v>0.152</c:v>
                </c:pt>
                <c:pt idx="26">
                  <c:v>0.18</c:v>
                </c:pt>
                <c:pt idx="27">
                  <c:v>0.14199999999999999</c:v>
                </c:pt>
                <c:pt idx="28">
                  <c:v>0.14799999999999999</c:v>
                </c:pt>
                <c:pt idx="29">
                  <c:v>0.154</c:v>
                </c:pt>
                <c:pt idx="30">
                  <c:v>0.14799999999999999</c:v>
                </c:pt>
                <c:pt idx="31">
                  <c:v>0.191</c:v>
                </c:pt>
                <c:pt idx="32">
                  <c:v>0.16500000000000001</c:v>
                </c:pt>
                <c:pt idx="33">
                  <c:v>0.14199999999999999</c:v>
                </c:pt>
                <c:pt idx="34">
                  <c:v>0.115</c:v>
                </c:pt>
                <c:pt idx="35">
                  <c:v>0.11700000000000001</c:v>
                </c:pt>
                <c:pt idx="36">
                  <c:v>0.14099999999999999</c:v>
                </c:pt>
                <c:pt idx="37">
                  <c:v>9.4E-2</c:v>
                </c:pt>
                <c:pt idx="38">
                  <c:v>0.1</c:v>
                </c:pt>
                <c:pt idx="39">
                  <c:v>9.0999999999999998E-2</c:v>
                </c:pt>
                <c:pt idx="40">
                  <c:v>0.129</c:v>
                </c:pt>
                <c:pt idx="41">
                  <c:v>8.3000000000000004E-2</c:v>
                </c:pt>
                <c:pt idx="42">
                  <c:v>0.115</c:v>
                </c:pt>
                <c:pt idx="43">
                  <c:v>0.106</c:v>
                </c:pt>
                <c:pt idx="44">
                  <c:v>0.104</c:v>
                </c:pt>
                <c:pt idx="45">
                  <c:v>0.129</c:v>
                </c:pt>
                <c:pt idx="46">
                  <c:v>0.10100000000000001</c:v>
                </c:pt>
                <c:pt idx="47">
                  <c:v>0.11700000000000001</c:v>
                </c:pt>
                <c:pt idx="48">
                  <c:v>0.14000000000000001</c:v>
                </c:pt>
                <c:pt idx="49">
                  <c:v>0.107</c:v>
                </c:pt>
                <c:pt idx="50">
                  <c:v>0.17899999999999999</c:v>
                </c:pt>
                <c:pt idx="51">
                  <c:v>0.13600000000000001</c:v>
                </c:pt>
                <c:pt idx="52">
                  <c:v>0.128</c:v>
                </c:pt>
                <c:pt idx="53">
                  <c:v>0.11</c:v>
                </c:pt>
                <c:pt idx="54">
                  <c:v>0.11700000000000001</c:v>
                </c:pt>
                <c:pt idx="55">
                  <c:v>9.5000000000000001E-2</c:v>
                </c:pt>
                <c:pt idx="56">
                  <c:v>0.115</c:v>
                </c:pt>
                <c:pt idx="57">
                  <c:v>8.5000000000000006E-2</c:v>
                </c:pt>
                <c:pt idx="58">
                  <c:v>0.126</c:v>
                </c:pt>
                <c:pt idx="59">
                  <c:v>0.12</c:v>
                </c:pt>
                <c:pt idx="60">
                  <c:v>0.113</c:v>
                </c:pt>
                <c:pt idx="61">
                  <c:v>0.14599999999999999</c:v>
                </c:pt>
                <c:pt idx="62">
                  <c:v>0.10199999999999999</c:v>
                </c:pt>
                <c:pt idx="63">
                  <c:v>0.106</c:v>
                </c:pt>
                <c:pt idx="64">
                  <c:v>0.12</c:v>
                </c:pt>
                <c:pt idx="65">
                  <c:v>9.6000000000000002E-2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1D-4817-8812-377071EAE791}"/>
            </c:ext>
          </c:extLst>
        </c:ser>
        <c:ser>
          <c:idx val="5"/>
          <c:order val="5"/>
          <c:tx>
            <c:v>0.6</c:v>
          </c:tx>
          <c:spPr>
            <a:ln w="3175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STOYIELD!$AA$35:$AA$100</c:f>
              <c:strCache>
                <c:ptCount val="66"/>
                <c:pt idx="0">
                  <c:v>02YA001</c:v>
                </c:pt>
                <c:pt idx="1">
                  <c:v>02YA002</c:v>
                </c:pt>
                <c:pt idx="2">
                  <c:v>02YC001</c:v>
                </c:pt>
                <c:pt idx="3">
                  <c:v>02YD002</c:v>
                </c:pt>
                <c:pt idx="4">
                  <c:v>02YE001</c:v>
                </c:pt>
                <c:pt idx="5">
                  <c:v>02YG001</c:v>
                </c:pt>
                <c:pt idx="6">
                  <c:v>02YG002</c:v>
                </c:pt>
                <c:pt idx="7">
                  <c:v>02YH001</c:v>
                </c:pt>
                <c:pt idx="8">
                  <c:v>02YJ001</c:v>
                </c:pt>
                <c:pt idx="9">
                  <c:v>02YJ003</c:v>
                </c:pt>
                <c:pt idx="10">
                  <c:v>02YK002</c:v>
                </c:pt>
                <c:pt idx="11">
                  <c:v>02YK005</c:v>
                </c:pt>
                <c:pt idx="12">
                  <c:v>02YK007</c:v>
                </c:pt>
                <c:pt idx="13">
                  <c:v>02YK008</c:v>
                </c:pt>
                <c:pt idx="14">
                  <c:v>02YL001</c:v>
                </c:pt>
                <c:pt idx="15">
                  <c:v>02YL004</c:v>
                </c:pt>
                <c:pt idx="16">
                  <c:v>02YL005</c:v>
                </c:pt>
                <c:pt idx="17">
                  <c:v>02YL008</c:v>
                </c:pt>
                <c:pt idx="18">
                  <c:v>02YM003</c:v>
                </c:pt>
                <c:pt idx="19">
                  <c:v>02YN002</c:v>
                </c:pt>
                <c:pt idx="20">
                  <c:v>02YN003</c:v>
                </c:pt>
                <c:pt idx="21">
                  <c:v>02YO006</c:v>
                </c:pt>
                <c:pt idx="22">
                  <c:v>02YO007</c:v>
                </c:pt>
                <c:pt idx="23">
                  <c:v>02YO008</c:v>
                </c:pt>
                <c:pt idx="24">
                  <c:v>02YO010</c:v>
                </c:pt>
                <c:pt idx="25">
                  <c:v>02YO012</c:v>
                </c:pt>
                <c:pt idx="26">
                  <c:v>02YP001</c:v>
                </c:pt>
                <c:pt idx="27">
                  <c:v>02YQ001</c:v>
                </c:pt>
                <c:pt idx="28">
                  <c:v>02YQ004</c:v>
                </c:pt>
                <c:pt idx="29">
                  <c:v>02YQ005</c:v>
                </c:pt>
                <c:pt idx="30">
                  <c:v>02YR001</c:v>
                </c:pt>
                <c:pt idx="31">
                  <c:v>02YR002</c:v>
                </c:pt>
                <c:pt idx="32">
                  <c:v>02YR003</c:v>
                </c:pt>
                <c:pt idx="33">
                  <c:v>02YS003</c:v>
                </c:pt>
                <c:pt idx="34">
                  <c:v>02YS005</c:v>
                </c:pt>
                <c:pt idx="35">
                  <c:v>02ZA001</c:v>
                </c:pt>
                <c:pt idx="36">
                  <c:v>02ZA002</c:v>
                </c:pt>
                <c:pt idx="37">
                  <c:v>02ZA003</c:v>
                </c:pt>
                <c:pt idx="38">
                  <c:v>02ZB001</c:v>
                </c:pt>
                <c:pt idx="39">
                  <c:v>02ZC002</c:v>
                </c:pt>
                <c:pt idx="40">
                  <c:v>02ZD002</c:v>
                </c:pt>
                <c:pt idx="41">
                  <c:v>02ZE004</c:v>
                </c:pt>
                <c:pt idx="42">
                  <c:v>02ZF001</c:v>
                </c:pt>
                <c:pt idx="43">
                  <c:v>02ZG001</c:v>
                </c:pt>
                <c:pt idx="44">
                  <c:v>02ZG002</c:v>
                </c:pt>
                <c:pt idx="45">
                  <c:v>02ZG003</c:v>
                </c:pt>
                <c:pt idx="46">
                  <c:v>02ZG004</c:v>
                </c:pt>
                <c:pt idx="47">
                  <c:v>02ZG005</c:v>
                </c:pt>
                <c:pt idx="48">
                  <c:v>02ZH001</c:v>
                </c:pt>
                <c:pt idx="49">
                  <c:v>02ZH002</c:v>
                </c:pt>
                <c:pt idx="50">
                  <c:v>02ZJ001</c:v>
                </c:pt>
                <c:pt idx="51">
                  <c:v>02ZJ002</c:v>
                </c:pt>
                <c:pt idx="52">
                  <c:v>02ZJ003</c:v>
                </c:pt>
                <c:pt idx="53">
                  <c:v>02ZK001</c:v>
                </c:pt>
                <c:pt idx="54">
                  <c:v>02ZK002</c:v>
                </c:pt>
                <c:pt idx="55">
                  <c:v>02ZK003</c:v>
                </c:pt>
                <c:pt idx="56">
                  <c:v>02ZK004</c:v>
                </c:pt>
                <c:pt idx="57">
                  <c:v>02ZK005</c:v>
                </c:pt>
                <c:pt idx="58">
                  <c:v>02ZL003</c:v>
                </c:pt>
                <c:pt idx="59">
                  <c:v>02ZL004</c:v>
                </c:pt>
                <c:pt idx="60">
                  <c:v>02ZL005</c:v>
                </c:pt>
                <c:pt idx="61">
                  <c:v>02ZM006</c:v>
                </c:pt>
                <c:pt idx="62">
                  <c:v>02ZM009</c:v>
                </c:pt>
                <c:pt idx="63">
                  <c:v>02ZM016</c:v>
                </c:pt>
                <c:pt idx="64">
                  <c:v>02ZN001</c:v>
                </c:pt>
                <c:pt idx="65">
                  <c:v>02ZN002</c:v>
                </c:pt>
              </c:strCache>
            </c:strRef>
          </c:cat>
          <c:val>
            <c:numRef>
              <c:f>STOYIELD!$AT$35:$AT$100</c:f>
              <c:numCache>
                <c:formatCode>0.000_)</c:formatCode>
                <c:ptCount val="66"/>
                <c:pt idx="0">
                  <c:v>0.20200000000000001</c:v>
                </c:pt>
                <c:pt idx="1">
                  <c:v>0.29399999999999998</c:v>
                </c:pt>
                <c:pt idx="2">
                  <c:v>0.19800000000000001</c:v>
                </c:pt>
                <c:pt idx="3">
                  <c:v>0.36</c:v>
                </c:pt>
                <c:pt idx="4">
                  <c:v>0.159</c:v>
                </c:pt>
                <c:pt idx="5">
                  <c:v>0.17599999999999999</c:v>
                </c:pt>
                <c:pt idx="6">
                  <c:v>0.24399999999999999</c:v>
                </c:pt>
                <c:pt idx="7">
                  <c:v>0.121</c:v>
                </c:pt>
                <c:pt idx="8">
                  <c:v>0.151</c:v>
                </c:pt>
                <c:pt idx="9">
                  <c:v>0.17100000000000001</c:v>
                </c:pt>
                <c:pt idx="10">
                  <c:v>0.14399999999999999</c:v>
                </c:pt>
                <c:pt idx="11">
                  <c:v>0.156</c:v>
                </c:pt>
                <c:pt idx="12">
                  <c:v>0.189</c:v>
                </c:pt>
                <c:pt idx="13">
                  <c:v>0.184</c:v>
                </c:pt>
                <c:pt idx="14">
                  <c:v>0.253</c:v>
                </c:pt>
                <c:pt idx="15">
                  <c:v>0.17199999999999999</c:v>
                </c:pt>
                <c:pt idx="16">
                  <c:v>0.27200000000000002</c:v>
                </c:pt>
                <c:pt idx="17">
                  <c:v>0.17799999999999999</c:v>
                </c:pt>
                <c:pt idx="18">
                  <c:v>0.316</c:v>
                </c:pt>
                <c:pt idx="19">
                  <c:v>0.157</c:v>
                </c:pt>
                <c:pt idx="20">
                  <c:v>0.105</c:v>
                </c:pt>
                <c:pt idx="21">
                  <c:v>0.221</c:v>
                </c:pt>
                <c:pt idx="22">
                  <c:v>0.192</c:v>
                </c:pt>
                <c:pt idx="23">
                  <c:v>0.186</c:v>
                </c:pt>
                <c:pt idx="24">
                  <c:v>0.19700000000000001</c:v>
                </c:pt>
                <c:pt idx="25">
                  <c:v>0.23699999999999999</c:v>
                </c:pt>
                <c:pt idx="26">
                  <c:v>0.26</c:v>
                </c:pt>
                <c:pt idx="27">
                  <c:v>0.185</c:v>
                </c:pt>
                <c:pt idx="28">
                  <c:v>0.191</c:v>
                </c:pt>
                <c:pt idx="29">
                  <c:v>0.19800000000000001</c:v>
                </c:pt>
                <c:pt idx="30">
                  <c:v>0.187</c:v>
                </c:pt>
                <c:pt idx="31">
                  <c:v>0.26200000000000001</c:v>
                </c:pt>
                <c:pt idx="32">
                  <c:v>0.214</c:v>
                </c:pt>
                <c:pt idx="33">
                  <c:v>0.22800000000000001</c:v>
                </c:pt>
                <c:pt idx="34">
                  <c:v>0.157</c:v>
                </c:pt>
                <c:pt idx="35">
                  <c:v>0.17299999999999999</c:v>
                </c:pt>
                <c:pt idx="36">
                  <c:v>0.22900000000000001</c:v>
                </c:pt>
                <c:pt idx="37">
                  <c:v>0.17699999999999999</c:v>
                </c:pt>
                <c:pt idx="38">
                  <c:v>0.14299999999999999</c:v>
                </c:pt>
                <c:pt idx="39">
                  <c:v>0.121</c:v>
                </c:pt>
                <c:pt idx="40">
                  <c:v>0.16500000000000001</c:v>
                </c:pt>
                <c:pt idx="41">
                  <c:v>0.108</c:v>
                </c:pt>
                <c:pt idx="42">
                  <c:v>0.155</c:v>
                </c:pt>
                <c:pt idx="43">
                  <c:v>0.13800000000000001</c:v>
                </c:pt>
                <c:pt idx="44">
                  <c:v>0.14000000000000001</c:v>
                </c:pt>
                <c:pt idx="45">
                  <c:v>0.16300000000000001</c:v>
                </c:pt>
                <c:pt idx="46">
                  <c:v>0.13300000000000001</c:v>
                </c:pt>
                <c:pt idx="47">
                  <c:v>0.159</c:v>
                </c:pt>
                <c:pt idx="48">
                  <c:v>0.183</c:v>
                </c:pt>
                <c:pt idx="49">
                  <c:v>0.13900000000000001</c:v>
                </c:pt>
                <c:pt idx="50">
                  <c:v>0.23100000000000001</c:v>
                </c:pt>
                <c:pt idx="51">
                  <c:v>0.17399999999999999</c:v>
                </c:pt>
                <c:pt idx="52">
                  <c:v>0.17199999999999999</c:v>
                </c:pt>
                <c:pt idx="53">
                  <c:v>0.14499999999999999</c:v>
                </c:pt>
                <c:pt idx="54">
                  <c:v>0.154</c:v>
                </c:pt>
                <c:pt idx="55">
                  <c:v>0.13400000000000001</c:v>
                </c:pt>
                <c:pt idx="56">
                  <c:v>0.153</c:v>
                </c:pt>
                <c:pt idx="57">
                  <c:v>0.11799999999999999</c:v>
                </c:pt>
                <c:pt idx="58">
                  <c:v>0.17899999999999999</c:v>
                </c:pt>
                <c:pt idx="59">
                  <c:v>0.16200000000000001</c:v>
                </c:pt>
                <c:pt idx="60">
                  <c:v>0.14699999999999999</c:v>
                </c:pt>
                <c:pt idx="61">
                  <c:v>0.19400000000000001</c:v>
                </c:pt>
                <c:pt idx="62">
                  <c:v>0.13300000000000001</c:v>
                </c:pt>
                <c:pt idx="63">
                  <c:v>0.14000000000000001</c:v>
                </c:pt>
                <c:pt idx="64">
                  <c:v>0.157</c:v>
                </c:pt>
                <c:pt idx="65">
                  <c:v>0.13400000000000001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21D-4817-8812-377071EAE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39688"/>
        <c:axId val="1"/>
      </c:lineChart>
      <c:catAx>
        <c:axId val="347396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.000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739688"/>
        <c:crosses val="autoZero"/>
        <c:crossBetween val="between"/>
      </c:valAx>
      <c:spPr>
        <a:solidFill>
          <a:srgbClr val="C0C0C0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4406215316315203"/>
          <c:y val="0.9559543230016313"/>
          <c:w val="0.36514983351831298"/>
          <c:h val="3.915171288743882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B1:BD100"/>
  <sheetViews>
    <sheetView showGridLines="0" tabSelected="1" workbookViewId="0"/>
  </sheetViews>
  <sheetFormatPr defaultColWidth="9.625" defaultRowHeight="12" x14ac:dyDescent="0.15"/>
  <cols>
    <col min="1" max="1" width="1.625" customWidth="1"/>
    <col min="2" max="2" width="7.625" customWidth="1"/>
    <col min="3" max="3" width="8.625" customWidth="1"/>
    <col min="5" max="6" width="8.625" customWidth="1"/>
    <col min="7" max="7" width="7.625" customWidth="1"/>
    <col min="8" max="8" width="8.625" customWidth="1"/>
    <col min="9" max="9" width="16.625" customWidth="1"/>
    <col min="20" max="23" width="3.625" customWidth="1"/>
    <col min="26" max="26" width="3.625" customWidth="1"/>
    <col min="27" max="27" width="8.625" customWidth="1"/>
    <col min="28" max="28" width="31.625" customWidth="1"/>
    <col min="29" max="30" width="11.625" customWidth="1"/>
    <col min="32" max="32" width="5.625" customWidth="1"/>
    <col min="33" max="53" width="6.625" customWidth="1"/>
  </cols>
  <sheetData>
    <row r="1" spans="2:23" x14ac:dyDescent="0.15">
      <c r="B1" s="1" t="s">
        <v>0</v>
      </c>
    </row>
    <row r="3" spans="2:23" x14ac:dyDescent="0.15">
      <c r="B3" s="1" t="s">
        <v>1</v>
      </c>
      <c r="E3" s="2" t="s">
        <v>2</v>
      </c>
      <c r="F3" s="3"/>
      <c r="G3" s="3"/>
      <c r="I3" s="3"/>
    </row>
    <row r="4" spans="2:23" x14ac:dyDescent="0.15">
      <c r="B4" s="1" t="s">
        <v>3</v>
      </c>
      <c r="I4" s="4">
        <v>55.6</v>
      </c>
      <c r="K4" s="1" t="s">
        <v>4</v>
      </c>
    </row>
    <row r="5" spans="2:23" x14ac:dyDescent="0.15">
      <c r="B5" s="1" t="s">
        <v>5</v>
      </c>
      <c r="I5" s="3">
        <v>0.53</v>
      </c>
    </row>
    <row r="6" spans="2:23" x14ac:dyDescent="0.15">
      <c r="B6" s="1" t="s">
        <v>6</v>
      </c>
    </row>
    <row r="7" spans="2:23" x14ac:dyDescent="0.15">
      <c r="B7" s="1" t="s">
        <v>7</v>
      </c>
      <c r="I7" s="5" t="s">
        <v>8</v>
      </c>
    </row>
    <row r="8" spans="2:23" x14ac:dyDescent="0.15">
      <c r="C8" s="5" t="s">
        <v>9</v>
      </c>
      <c r="D8" s="5" t="s">
        <v>10</v>
      </c>
      <c r="E8" s="5" t="s">
        <v>11</v>
      </c>
      <c r="F8" s="5" t="s">
        <v>12</v>
      </c>
      <c r="G8" s="5" t="s">
        <v>13</v>
      </c>
      <c r="H8" s="5" t="s">
        <v>14</v>
      </c>
      <c r="P8" s="5" t="s">
        <v>13</v>
      </c>
      <c r="S8" s="5" t="s">
        <v>15</v>
      </c>
    </row>
    <row r="9" spans="2:23" x14ac:dyDescent="0.15">
      <c r="B9" s="6" t="str">
        <f>VLOOKUP($I9,$Z$34:$BA$100,2)</f>
        <v>02ZM009</v>
      </c>
      <c r="C9" s="7">
        <f>VLOOKUP($I9,$Z$34:$BD$100,6)</f>
        <v>53.6</v>
      </c>
      <c r="D9" s="8">
        <f>VLOOKUP($I9,$Z$34:$BD$100,29)</f>
        <v>0.37761194029850742</v>
      </c>
      <c r="E9" s="8">
        <f>VLOOKUP($I9,$Z$34:$BD$100,30)</f>
        <v>0.12313432835820895</v>
      </c>
      <c r="F9" s="8">
        <f>VLOOKUP($I9,$Z$34:$BD$100,31)</f>
        <v>1</v>
      </c>
      <c r="G9" s="9">
        <f>P9</f>
        <v>1733</v>
      </c>
      <c r="H9" s="10">
        <f>$S9</f>
        <v>1.7000000000000001E-2</v>
      </c>
      <c r="I9" s="11">
        <v>63</v>
      </c>
      <c r="J9" s="1" t="s">
        <v>16</v>
      </c>
      <c r="P9" s="6">
        <f>VLOOKUP($I9,$Z$34:$BA$100,8)</f>
        <v>1733</v>
      </c>
      <c r="Q9" s="10">
        <f>VLOOKUP($I9,$Z$34:$BA$100,$Q$18+1)</f>
        <v>1.2999999999999999E-2</v>
      </c>
      <c r="R9" s="10">
        <f>VLOOKUP($I9,$Z$34:$BA$100,$R$18+1)</f>
        <v>2.3E-2</v>
      </c>
      <c r="S9" s="10">
        <f>IF(Q9="NA","NA",$Q9+$P$19*($R9-$Q9))</f>
        <v>1.7000000000000001E-2</v>
      </c>
      <c r="T9" s="6">
        <f t="shared" ref="T9:W13" si="0">IF(P9&gt;0,1,0)</f>
        <v>1</v>
      </c>
      <c r="U9" s="6">
        <f t="shared" si="0"/>
        <v>1</v>
      </c>
      <c r="V9" s="6">
        <f t="shared" si="0"/>
        <v>1</v>
      </c>
      <c r="W9" s="6">
        <f t="shared" si="0"/>
        <v>1</v>
      </c>
    </row>
    <row r="10" spans="2:23" x14ac:dyDescent="0.15">
      <c r="B10" s="6" t="str">
        <f>VLOOKUP($I10,$Z$34:$BA$100,2)</f>
        <v>NA</v>
      </c>
      <c r="C10" s="7" t="str">
        <f>VLOOKUP($I10,$Z$34:$BD$100,6)</f>
        <v>NA</v>
      </c>
      <c r="D10" s="8" t="str">
        <f>VLOOKUP($I10,$Z$34:$BD$100,29)</f>
        <v>NA</v>
      </c>
      <c r="E10" s="8" t="str">
        <f>VLOOKUP($I10,$Z$34:$BD$100,30)</f>
        <v>NA</v>
      </c>
      <c r="F10" s="8" t="str">
        <f>VLOOKUP($I10,$Z$34:$BD$100,31)</f>
        <v>NA</v>
      </c>
      <c r="G10" s="9" t="str">
        <f>P10</f>
        <v>NA</v>
      </c>
      <c r="H10" s="10" t="str">
        <f>$S10</f>
        <v>NA</v>
      </c>
      <c r="I10" s="11">
        <v>0</v>
      </c>
      <c r="J10" s="1" t="s">
        <v>17</v>
      </c>
      <c r="P10" s="6" t="str">
        <f>VLOOKUP($I10,$Z$34:$BA$100,8)</f>
        <v>NA</v>
      </c>
      <c r="Q10" s="10" t="str">
        <f>VLOOKUP($I10,$Z$34:$BA$100,$Q$18+1)</f>
        <v>NA</v>
      </c>
      <c r="R10" s="10" t="str">
        <f>VLOOKUP($I10,$Z$34:$BA$100,$R$18+1)</f>
        <v>NA</v>
      </c>
      <c r="S10" s="10" t="str">
        <f>IF(Q10="NA","NA",$Q10+$P$19*($R10-$Q10))</f>
        <v>NA</v>
      </c>
      <c r="T10" s="6">
        <f t="shared" si="0"/>
        <v>0</v>
      </c>
      <c r="U10" s="6">
        <f t="shared" si="0"/>
        <v>0</v>
      </c>
      <c r="V10" s="6">
        <f t="shared" si="0"/>
        <v>0</v>
      </c>
      <c r="W10" s="6">
        <f t="shared" si="0"/>
        <v>0</v>
      </c>
    </row>
    <row r="11" spans="2:23" x14ac:dyDescent="0.15">
      <c r="B11" s="6" t="str">
        <f>VLOOKUP($I11,$Z$34:$BA$100,2)</f>
        <v>02ZN001</v>
      </c>
      <c r="C11" s="7">
        <f>VLOOKUP($I11,$Z$34:$BD$100,6)</f>
        <v>53.3</v>
      </c>
      <c r="D11" s="8">
        <f>VLOOKUP($I11,$Z$34:$BD$100,29)</f>
        <v>8.6303939962476539E-2</v>
      </c>
      <c r="E11" s="8">
        <f>VLOOKUP($I11,$Z$34:$BD$100,30)</f>
        <v>0.12532833020637899</v>
      </c>
      <c r="F11" s="8">
        <f>VLOOKUP($I11,$Z$34:$BD$100,31)</f>
        <v>1</v>
      </c>
      <c r="G11" s="9">
        <f>P11</f>
        <v>1863</v>
      </c>
      <c r="H11" s="10">
        <f>$S11</f>
        <v>1.6400000000000001E-2</v>
      </c>
      <c r="I11" s="11">
        <v>65</v>
      </c>
      <c r="J11" s="1" t="s">
        <v>18</v>
      </c>
      <c r="P11" s="6">
        <f>VLOOKUP($I11,$Z$34:$BA$100,8)</f>
        <v>1863</v>
      </c>
      <c r="Q11" s="10">
        <f>VLOOKUP($I11,$Z$34:$BA$100,$Q$18+1)</f>
        <v>1.2E-2</v>
      </c>
      <c r="R11" s="10">
        <f>VLOOKUP($I11,$Z$34:$BA$100,$R$18+1)</f>
        <v>2.3E-2</v>
      </c>
      <c r="S11" s="10">
        <f>IF(Q11="NA","NA",$Q11+$P$19*($R11-$Q11))</f>
        <v>1.6400000000000001E-2</v>
      </c>
      <c r="T11" s="6">
        <f t="shared" si="0"/>
        <v>1</v>
      </c>
      <c r="U11" s="6">
        <f t="shared" si="0"/>
        <v>1</v>
      </c>
      <c r="V11" s="6">
        <f t="shared" si="0"/>
        <v>1</v>
      </c>
      <c r="W11" s="6">
        <f t="shared" si="0"/>
        <v>1</v>
      </c>
    </row>
    <row r="12" spans="2:23" x14ac:dyDescent="0.15">
      <c r="B12" s="6" t="str">
        <f>VLOOKUP($I12,$Z$34:$BA$100,2)</f>
        <v>02ZN002</v>
      </c>
      <c r="C12" s="7">
        <f>VLOOKUP($I12,$Z$34:$BD$100,6)</f>
        <v>15.5</v>
      </c>
      <c r="D12" s="8">
        <f>VLOOKUP($I12,$Z$34:$BD$100,29)</f>
        <v>0.88</v>
      </c>
      <c r="E12" s="8">
        <f>VLOOKUP($I12,$Z$34:$BD$100,30)</f>
        <v>0.12</v>
      </c>
      <c r="F12" s="8">
        <f>VLOOKUP($I12,$Z$34:$BD$100,31)</f>
        <v>0.82</v>
      </c>
      <c r="G12" s="9">
        <f>P12</f>
        <v>1678</v>
      </c>
      <c r="H12" s="10">
        <f>$S12</f>
        <v>1.1600000000000001E-2</v>
      </c>
      <c r="I12" s="11">
        <v>66</v>
      </c>
      <c r="P12" s="6">
        <f>VLOOKUP($I12,$Z$34:$BA$100,8)</f>
        <v>1678</v>
      </c>
      <c r="Q12" s="10">
        <f>VLOOKUP($I12,$Z$34:$BA$100,$Q$18+1)</f>
        <v>8.0000000000000002E-3</v>
      </c>
      <c r="R12" s="10">
        <f>VLOOKUP($I12,$Z$34:$BA$100,$R$18+1)</f>
        <v>1.7000000000000001E-2</v>
      </c>
      <c r="S12" s="10">
        <f>IF(Q12="NA","NA",$Q12+$P$19*($R12-$Q12))</f>
        <v>1.1600000000000001E-2</v>
      </c>
      <c r="T12" s="6">
        <f t="shared" si="0"/>
        <v>1</v>
      </c>
      <c r="U12" s="6">
        <f t="shared" si="0"/>
        <v>1</v>
      </c>
      <c r="V12" s="6">
        <f t="shared" si="0"/>
        <v>1</v>
      </c>
      <c r="W12" s="6">
        <f t="shared" si="0"/>
        <v>1</v>
      </c>
    </row>
    <row r="13" spans="2:23" x14ac:dyDescent="0.15">
      <c r="B13" s="6" t="str">
        <f>VLOOKUP($I13,$Z$34:$BA$100,2)</f>
        <v>NA</v>
      </c>
      <c r="C13" s="7" t="str">
        <f>VLOOKUP($I13,$Z$34:$BD$100,6)</f>
        <v>NA</v>
      </c>
      <c r="D13" s="8" t="str">
        <f>VLOOKUP($I13,$Z$34:$BD$100,29)</f>
        <v>NA</v>
      </c>
      <c r="E13" s="8" t="str">
        <f>VLOOKUP($I13,$Z$34:$BD$100,30)</f>
        <v>NA</v>
      </c>
      <c r="F13" s="8" t="str">
        <f>VLOOKUP($I13,$Z$34:$BD$100,31)</f>
        <v>NA</v>
      </c>
      <c r="G13" s="9" t="str">
        <f>P13</f>
        <v>NA</v>
      </c>
      <c r="H13" s="10" t="str">
        <f>$S13</f>
        <v>NA</v>
      </c>
      <c r="I13" s="11">
        <v>0</v>
      </c>
      <c r="P13" s="6" t="str">
        <f>VLOOKUP($I13,$Z$34:$BA$100,8)</f>
        <v>NA</v>
      </c>
      <c r="Q13" s="10" t="str">
        <f>VLOOKUP($I13,$Z$34:$BA$100,$Q$18+1)</f>
        <v>NA</v>
      </c>
      <c r="R13" s="10" t="str">
        <f>VLOOKUP($I13,$Z$34:$BA$100,$R$18+1)</f>
        <v>NA</v>
      </c>
      <c r="S13" s="10" t="str">
        <f>IF(Q13="NA","NA",$Q13+$P$19*($R13-$Q13))</f>
        <v>NA</v>
      </c>
      <c r="T13" s="6">
        <f t="shared" si="0"/>
        <v>0</v>
      </c>
      <c r="U13" s="6">
        <f t="shared" si="0"/>
        <v>0</v>
      </c>
      <c r="V13" s="6">
        <f t="shared" si="0"/>
        <v>0</v>
      </c>
      <c r="W13" s="6">
        <f t="shared" si="0"/>
        <v>0</v>
      </c>
    </row>
    <row r="14" spans="2:23" x14ac:dyDescent="0.15">
      <c r="B14" s="1" t="s">
        <v>19</v>
      </c>
      <c r="I14" s="3">
        <v>0</v>
      </c>
      <c r="J14" s="1" t="s">
        <v>20</v>
      </c>
      <c r="S14" s="10"/>
    </row>
    <row r="15" spans="2:23" x14ac:dyDescent="0.15">
      <c r="B15" s="6" t="str">
        <f>IF($I$14=1,"User: Enter Estimated MAR (mm) for Watershed","The Value in Next Cell is Ignored")</f>
        <v>The Value in Next Cell is Ignored</v>
      </c>
      <c r="I15" s="3">
        <v>1200</v>
      </c>
      <c r="S15" s="10"/>
    </row>
    <row r="16" spans="2:23" x14ac:dyDescent="0.15">
      <c r="B16" s="6" t="str">
        <f>IF($I$14=0,"MAR Based on Mean MAR of Selected Watersheds","User Supplied MAR")</f>
        <v>MAR Based on Mean MAR of Selected Watersheds</v>
      </c>
      <c r="I16" s="9">
        <f>IF($I$14=0,+$P$16,IF($I$14=1,$I$15,"ERR"))</f>
        <v>1758</v>
      </c>
      <c r="P16" s="6">
        <f>(P9*T9+P10*T10+P11*T11+P12*T12+P13*T13)/(SUM(T9:T13))</f>
        <v>1758</v>
      </c>
      <c r="Q16" s="6">
        <f>(Q9*U9+Q10*U10+Q11*U11+Q12*U12+Q13*U13)/(SUM(U9:U13))</f>
        <v>1.1000000000000001E-2</v>
      </c>
      <c r="R16" s="6">
        <f>(R9*V9+R10*V10+R11*V11+R12*V12+R13*V13)/(SUM(V9:V13))</f>
        <v>2.1000000000000001E-2</v>
      </c>
      <c r="S16" s="6">
        <f>(S9*W9+S10*W10+S11*W11+S12*W12+S13*W13)/(SUM(W9:W13))</f>
        <v>1.4999999999999999E-2</v>
      </c>
    </row>
    <row r="17" spans="2:33" x14ac:dyDescent="0.15">
      <c r="B17" s="1" t="s">
        <v>21</v>
      </c>
      <c r="I17" s="8">
        <f>$I$16/1000*$I$4*1000000/(3600*24*365)</f>
        <v>3.0994672754946726</v>
      </c>
    </row>
    <row r="18" spans="2:33" x14ac:dyDescent="0.15">
      <c r="B18" s="1" t="s">
        <v>22</v>
      </c>
      <c r="I18" s="8">
        <f>IF($I$5/$I$17&lt;0.05,0.05,IF($I$5/$I$17&gt;0.95,"ERR",$I$5/$I$17))</f>
        <v>0.17099712721290547</v>
      </c>
      <c r="P18" s="6">
        <f>TRUNC($I$18*100)</f>
        <v>17</v>
      </c>
      <c r="Q18" s="6">
        <f>TRUNC($P$18/5)+8</f>
        <v>11</v>
      </c>
      <c r="R18" s="6">
        <f>$Q$18+1</f>
        <v>12</v>
      </c>
    </row>
    <row r="19" spans="2:33" x14ac:dyDescent="0.15">
      <c r="B19" s="1" t="s">
        <v>23</v>
      </c>
      <c r="I19" s="10">
        <f>$S$16</f>
        <v>1.4999999999999999E-2</v>
      </c>
      <c r="J19" s="1" t="s">
        <v>24</v>
      </c>
      <c r="P19" s="6">
        <f>($P$18-$Q$19)/($R$19-$Q$19)</f>
        <v>0.4</v>
      </c>
      <c r="Q19" s="6">
        <f>($Q$18-8)*5</f>
        <v>15</v>
      </c>
      <c r="R19" s="6">
        <f>($R$18-8)*5</f>
        <v>20</v>
      </c>
    </row>
    <row r="20" spans="2:33" x14ac:dyDescent="0.15">
      <c r="B20" s="1" t="s">
        <v>25</v>
      </c>
      <c r="I20" s="12">
        <f>10000*ROUND($I$19*$I$16/1000*$I$4*100,0)</f>
        <v>1470000</v>
      </c>
      <c r="J20" s="1" t="s">
        <v>26</v>
      </c>
    </row>
    <row r="21" spans="2:33" x14ac:dyDescent="0.15">
      <c r="J21" s="1" t="s">
        <v>27</v>
      </c>
    </row>
    <row r="23" spans="2:33" x14ac:dyDescent="0.15">
      <c r="B23" s="1" t="s">
        <v>28</v>
      </c>
    </row>
    <row r="31" spans="2:33" x14ac:dyDescent="0.15">
      <c r="Z31" s="5" t="s">
        <v>29</v>
      </c>
      <c r="AA31" s="1" t="s">
        <v>30</v>
      </c>
      <c r="AB31" s="1" t="s">
        <v>31</v>
      </c>
      <c r="AC31" s="1" t="s">
        <v>32</v>
      </c>
      <c r="AD31" s="1" t="s">
        <v>33</v>
      </c>
      <c r="AE31" s="1" t="s">
        <v>34</v>
      </c>
      <c r="AF31" s="1" t="s">
        <v>35</v>
      </c>
      <c r="AG31" s="1" t="s">
        <v>13</v>
      </c>
    </row>
    <row r="33" spans="26:56" x14ac:dyDescent="0.15">
      <c r="Z33" s="1" t="s">
        <v>36</v>
      </c>
      <c r="AH33" s="9">
        <v>1</v>
      </c>
      <c r="AI33" s="9">
        <v>5</v>
      </c>
      <c r="AJ33" s="9">
        <v>10</v>
      </c>
      <c r="AK33" s="9">
        <v>15</v>
      </c>
      <c r="AL33" s="9">
        <v>20</v>
      </c>
      <c r="AM33" s="9">
        <v>25</v>
      </c>
      <c r="AN33" s="9">
        <v>30</v>
      </c>
      <c r="AO33" s="9">
        <v>35</v>
      </c>
      <c r="AP33" s="9">
        <v>40</v>
      </c>
      <c r="AQ33" s="9">
        <v>45</v>
      </c>
      <c r="AR33" s="9">
        <v>50</v>
      </c>
      <c r="AS33" s="9">
        <v>55</v>
      </c>
      <c r="AT33" s="9">
        <v>60</v>
      </c>
      <c r="AU33" s="9">
        <v>65</v>
      </c>
      <c r="AV33" s="9">
        <v>70</v>
      </c>
      <c r="AW33" s="9">
        <v>75</v>
      </c>
      <c r="AX33" s="9">
        <v>80</v>
      </c>
      <c r="AY33" s="9">
        <v>85</v>
      </c>
      <c r="AZ33" s="9">
        <v>90</v>
      </c>
      <c r="BA33" s="9">
        <v>95</v>
      </c>
      <c r="BB33" s="1" t="s">
        <v>37</v>
      </c>
      <c r="BC33" s="1" t="s">
        <v>38</v>
      </c>
      <c r="BD33" s="1" t="s">
        <v>39</v>
      </c>
    </row>
    <row r="34" spans="26:56" x14ac:dyDescent="0.15">
      <c r="Z34" s="6">
        <v>0</v>
      </c>
      <c r="AA34" s="5" t="s">
        <v>40</v>
      </c>
      <c r="AB34" s="5" t="s">
        <v>40</v>
      </c>
      <c r="AC34" s="5" t="s">
        <v>40</v>
      </c>
      <c r="AD34" s="5" t="s">
        <v>40</v>
      </c>
      <c r="AE34" s="5" t="s">
        <v>40</v>
      </c>
      <c r="AF34" s="5" t="s">
        <v>40</v>
      </c>
      <c r="AG34" s="5" t="s">
        <v>40</v>
      </c>
      <c r="AH34" s="5" t="s">
        <v>40</v>
      </c>
      <c r="AI34" s="5" t="s">
        <v>40</v>
      </c>
      <c r="AJ34" s="5" t="s">
        <v>40</v>
      </c>
      <c r="AK34" s="5" t="s">
        <v>40</v>
      </c>
      <c r="AL34" s="5" t="s">
        <v>40</v>
      </c>
      <c r="AM34" s="5" t="s">
        <v>40</v>
      </c>
      <c r="AN34" s="5" t="s">
        <v>40</v>
      </c>
      <c r="AO34" s="5" t="s">
        <v>40</v>
      </c>
      <c r="AP34" s="5" t="s">
        <v>40</v>
      </c>
      <c r="AQ34" s="5" t="s">
        <v>40</v>
      </c>
      <c r="AR34" s="5" t="s">
        <v>40</v>
      </c>
      <c r="AS34" s="5" t="s">
        <v>40</v>
      </c>
      <c r="AT34" s="5" t="s">
        <v>40</v>
      </c>
      <c r="AU34" s="5" t="s">
        <v>40</v>
      </c>
      <c r="AV34" s="5" t="s">
        <v>40</v>
      </c>
      <c r="AW34" s="5" t="s">
        <v>40</v>
      </c>
      <c r="AX34" s="5" t="s">
        <v>40</v>
      </c>
      <c r="AY34" s="5" t="s">
        <v>40</v>
      </c>
      <c r="AZ34" s="5" t="s">
        <v>40</v>
      </c>
      <c r="BA34" s="5" t="s">
        <v>40</v>
      </c>
      <c r="BB34" s="5" t="s">
        <v>40</v>
      </c>
      <c r="BC34" s="5" t="s">
        <v>40</v>
      </c>
      <c r="BD34" s="5" t="s">
        <v>40</v>
      </c>
    </row>
    <row r="35" spans="26:56" x14ac:dyDescent="0.15">
      <c r="Z35" s="6">
        <v>1</v>
      </c>
      <c r="AA35" s="1" t="s">
        <v>41</v>
      </c>
      <c r="AB35" s="1" t="s">
        <v>42</v>
      </c>
      <c r="AC35" s="9">
        <v>514536.78249999997</v>
      </c>
      <c r="AD35" s="9">
        <v>5665010.1829000004</v>
      </c>
      <c r="AE35" s="7">
        <v>306</v>
      </c>
      <c r="AF35" s="6">
        <v>81</v>
      </c>
      <c r="AG35" s="9">
        <v>848</v>
      </c>
      <c r="AH35" s="10">
        <v>0</v>
      </c>
      <c r="AI35" s="10">
        <v>0</v>
      </c>
      <c r="AJ35" s="10">
        <v>0</v>
      </c>
      <c r="AK35" s="10">
        <v>0</v>
      </c>
      <c r="AL35" s="10">
        <v>1E-3</v>
      </c>
      <c r="AM35" s="10">
        <v>5.0000000000000001E-3</v>
      </c>
      <c r="AN35" s="10">
        <v>0.01</v>
      </c>
      <c r="AO35" s="10">
        <v>3.6999999999999998E-2</v>
      </c>
      <c r="AP35" s="10">
        <v>6.8000000000000005E-2</v>
      </c>
      <c r="AQ35" s="10">
        <v>0.1</v>
      </c>
      <c r="AR35" s="10">
        <v>0.13400000000000001</v>
      </c>
      <c r="AS35" s="10">
        <v>0.16800000000000001</v>
      </c>
      <c r="AT35" s="10">
        <v>0.20200000000000001</v>
      </c>
      <c r="AU35" s="10">
        <v>0.23699999999999999</v>
      </c>
      <c r="AV35" s="10">
        <v>0.27200000000000002</v>
      </c>
      <c r="AW35" s="10">
        <v>0.309</v>
      </c>
      <c r="AX35" s="10">
        <v>0.35</v>
      </c>
      <c r="AY35" s="10">
        <v>0.433</v>
      </c>
      <c r="AZ35" s="10">
        <v>0.51500000000000001</v>
      </c>
      <c r="BA35" s="10">
        <v>0.64600000000000002</v>
      </c>
      <c r="BB35" s="8">
        <v>0.64382352941176468</v>
      </c>
      <c r="BC35" s="8">
        <v>0.21830065359477124</v>
      </c>
      <c r="BD35" s="8">
        <v>0.96</v>
      </c>
    </row>
    <row r="36" spans="26:56" x14ac:dyDescent="0.15">
      <c r="Z36" s="6">
        <v>2</v>
      </c>
      <c r="AA36" s="1" t="s">
        <v>43</v>
      </c>
      <c r="AB36" s="1" t="s">
        <v>44</v>
      </c>
      <c r="AC36" s="9">
        <v>594372.43400000001</v>
      </c>
      <c r="AD36" s="9">
        <v>5700432.2158000004</v>
      </c>
      <c r="AE36" s="7">
        <v>33.6</v>
      </c>
      <c r="AF36" s="6">
        <v>86</v>
      </c>
      <c r="AG36" s="9">
        <v>1420</v>
      </c>
      <c r="AH36" s="10">
        <v>0</v>
      </c>
      <c r="AI36" s="10">
        <v>4.0000000000000001E-3</v>
      </c>
      <c r="AJ36" s="10">
        <v>1.7000000000000001E-2</v>
      </c>
      <c r="AK36" s="10">
        <v>3.2000000000000001E-2</v>
      </c>
      <c r="AL36" s="10">
        <v>5.0999999999999997E-2</v>
      </c>
      <c r="AM36" s="10">
        <v>7.0000000000000007E-2</v>
      </c>
      <c r="AN36" s="10">
        <v>0.09</v>
      </c>
      <c r="AO36" s="10">
        <v>0.11</v>
      </c>
      <c r="AP36" s="10">
        <v>0.13900000000000001</v>
      </c>
      <c r="AQ36" s="10">
        <v>0.17799999999999999</v>
      </c>
      <c r="AR36" s="10">
        <v>0.216</v>
      </c>
      <c r="AS36" s="10">
        <v>0.25800000000000001</v>
      </c>
      <c r="AT36" s="10">
        <v>0.29399999999999998</v>
      </c>
      <c r="AU36" s="10">
        <v>0.33300000000000002</v>
      </c>
      <c r="AV36" s="10">
        <v>0.372</v>
      </c>
      <c r="AW36" s="10">
        <v>0.41099999999999998</v>
      </c>
      <c r="AX36" s="10">
        <v>0.45</v>
      </c>
      <c r="AY36" s="10">
        <v>0.53600000000000003</v>
      </c>
      <c r="AZ36" s="10">
        <v>0.72599999999999998</v>
      </c>
      <c r="BA36" s="10">
        <v>0.91600000000000004</v>
      </c>
      <c r="BB36" s="8">
        <v>0.4</v>
      </c>
      <c r="BC36" s="8">
        <v>0.13</v>
      </c>
      <c r="BD36" s="8">
        <v>0.99</v>
      </c>
    </row>
    <row r="37" spans="26:56" x14ac:dyDescent="0.15">
      <c r="Z37" s="6">
        <v>3</v>
      </c>
      <c r="AA37" s="1" t="s">
        <v>45</v>
      </c>
      <c r="AB37" s="1" t="s">
        <v>46</v>
      </c>
      <c r="AC37" s="9">
        <v>489307.04019999999</v>
      </c>
      <c r="AD37" s="9">
        <v>5605971.0118000004</v>
      </c>
      <c r="AE37" s="7">
        <v>624</v>
      </c>
      <c r="AF37" s="6">
        <v>81</v>
      </c>
      <c r="AG37" s="9">
        <v>1176</v>
      </c>
      <c r="AH37" s="10">
        <v>0</v>
      </c>
      <c r="AI37" s="10">
        <v>0</v>
      </c>
      <c r="AJ37" s="10">
        <v>0.01</v>
      </c>
      <c r="AK37" s="10">
        <v>2.5000000000000001E-2</v>
      </c>
      <c r="AL37" s="10">
        <v>4.2000000000000003E-2</v>
      </c>
      <c r="AM37" s="10">
        <v>0.06</v>
      </c>
      <c r="AN37" s="10">
        <v>7.9000000000000001E-2</v>
      </c>
      <c r="AO37" s="10">
        <v>9.8000000000000004E-2</v>
      </c>
      <c r="AP37" s="10">
        <v>0.11799999999999999</v>
      </c>
      <c r="AQ37" s="10">
        <v>0.13700000000000001</v>
      </c>
      <c r="AR37" s="10">
        <v>0.158</v>
      </c>
      <c r="AS37" s="10">
        <v>0.17799999999999999</v>
      </c>
      <c r="AT37" s="10">
        <v>0.19800000000000001</v>
      </c>
      <c r="AU37" s="10">
        <v>0.23599999999999999</v>
      </c>
      <c r="AV37" s="10">
        <v>0.27500000000000002</v>
      </c>
      <c r="AW37" s="10">
        <v>0.314</v>
      </c>
      <c r="AX37" s="10">
        <v>0.35299999999999998</v>
      </c>
      <c r="AY37" s="10">
        <v>0.39300000000000002</v>
      </c>
      <c r="AZ37" s="10">
        <v>0.47899999999999998</v>
      </c>
      <c r="BA37" s="10">
        <v>0.56599999999999995</v>
      </c>
      <c r="BB37" s="8">
        <v>0.33466346153846155</v>
      </c>
      <c r="BC37" s="8">
        <v>0.13198717948717947</v>
      </c>
      <c r="BD37" s="8">
        <v>0.99</v>
      </c>
    </row>
    <row r="38" spans="26:56" x14ac:dyDescent="0.15">
      <c r="Z38" s="6">
        <v>4</v>
      </c>
      <c r="AA38" s="1" t="s">
        <v>47</v>
      </c>
      <c r="AB38" s="1" t="s">
        <v>48</v>
      </c>
      <c r="AC38" s="9">
        <v>562391.77099999995</v>
      </c>
      <c r="AD38" s="9">
        <v>5642073.7573999995</v>
      </c>
      <c r="AE38" s="7">
        <v>200</v>
      </c>
      <c r="AF38" s="6">
        <v>81</v>
      </c>
      <c r="AG38" s="9">
        <v>823</v>
      </c>
      <c r="AH38" s="10">
        <v>0</v>
      </c>
      <c r="AI38" s="10">
        <v>3.0000000000000001E-3</v>
      </c>
      <c r="AJ38" s="10">
        <v>1.0999999999999999E-2</v>
      </c>
      <c r="AK38" s="10">
        <v>2.3E-2</v>
      </c>
      <c r="AL38" s="10">
        <v>5.7000000000000002E-2</v>
      </c>
      <c r="AM38" s="10">
        <v>9.4E-2</v>
      </c>
      <c r="AN38" s="10">
        <v>0.13200000000000001</v>
      </c>
      <c r="AO38" s="10">
        <v>0.16900000000000001</v>
      </c>
      <c r="AP38" s="10">
        <v>0.20699999999999999</v>
      </c>
      <c r="AQ38" s="10">
        <v>0.245</v>
      </c>
      <c r="AR38" s="10">
        <v>0.28299999999999997</v>
      </c>
      <c r="AS38" s="10">
        <v>0.32200000000000001</v>
      </c>
      <c r="AT38" s="10">
        <v>0.36</v>
      </c>
      <c r="AU38" s="10">
        <v>0.39900000000000002</v>
      </c>
      <c r="AV38" s="10">
        <v>0.437</v>
      </c>
      <c r="AW38" s="10">
        <v>0.47599999999999998</v>
      </c>
      <c r="AX38" s="10">
        <v>0.51500000000000001</v>
      </c>
      <c r="AY38" s="10">
        <v>0.55400000000000005</v>
      </c>
      <c r="AZ38" s="10">
        <v>0.59199999999999997</v>
      </c>
      <c r="BA38" s="10">
        <v>0.69599999999999995</v>
      </c>
      <c r="BB38" s="8">
        <v>0.82735000000000003</v>
      </c>
      <c r="BC38" s="8">
        <v>0.12895000000000001</v>
      </c>
      <c r="BD38" s="8">
        <v>0.99</v>
      </c>
    </row>
    <row r="39" spans="26:56" x14ac:dyDescent="0.15">
      <c r="Z39" s="6">
        <v>5</v>
      </c>
      <c r="AA39" s="1" t="s">
        <v>49</v>
      </c>
      <c r="AB39" s="1" t="s">
        <v>50</v>
      </c>
      <c r="AC39" s="9">
        <v>458629.71639999998</v>
      </c>
      <c r="AD39" s="9">
        <v>5556393.0535000004</v>
      </c>
      <c r="AE39" s="7">
        <v>95.7</v>
      </c>
      <c r="AF39" s="6">
        <v>84</v>
      </c>
      <c r="AG39" s="9">
        <v>1527</v>
      </c>
      <c r="AH39" s="10">
        <v>0</v>
      </c>
      <c r="AI39" s="10">
        <v>2E-3</v>
      </c>
      <c r="AJ39" s="10">
        <v>8.9999999999999993E-3</v>
      </c>
      <c r="AK39" s="10">
        <v>0.02</v>
      </c>
      <c r="AL39" s="10">
        <v>3.1E-2</v>
      </c>
      <c r="AM39" s="10">
        <v>4.3999999999999997E-2</v>
      </c>
      <c r="AN39" s="10">
        <v>5.8999999999999997E-2</v>
      </c>
      <c r="AO39" s="10">
        <v>7.3999999999999996E-2</v>
      </c>
      <c r="AP39" s="10">
        <v>0.09</v>
      </c>
      <c r="AQ39" s="10">
        <v>0.106</v>
      </c>
      <c r="AR39" s="10">
        <v>0.124</v>
      </c>
      <c r="AS39" s="10">
        <v>0.14099999999999999</v>
      </c>
      <c r="AT39" s="10">
        <v>0.159</v>
      </c>
      <c r="AU39" s="10">
        <v>0.18099999999999999</v>
      </c>
      <c r="AV39" s="10">
        <v>0.219</v>
      </c>
      <c r="AW39" s="10">
        <v>0.25600000000000001</v>
      </c>
      <c r="AX39" s="10">
        <v>0.29399999999999998</v>
      </c>
      <c r="AY39" s="10">
        <v>0.33200000000000002</v>
      </c>
      <c r="AZ39" s="10">
        <v>0.47599999999999998</v>
      </c>
      <c r="BA39" s="10">
        <v>0.66100000000000003</v>
      </c>
      <c r="BB39" s="8">
        <v>0.49</v>
      </c>
      <c r="BC39" s="8">
        <v>0.06</v>
      </c>
      <c r="BD39" s="8">
        <v>0.88</v>
      </c>
    </row>
    <row r="40" spans="26:56" x14ac:dyDescent="0.15">
      <c r="Z40" s="6">
        <v>6</v>
      </c>
      <c r="AA40" s="1" t="s">
        <v>51</v>
      </c>
      <c r="AB40" s="1" t="s">
        <v>52</v>
      </c>
      <c r="AC40" s="9">
        <v>488728.22690000001</v>
      </c>
      <c r="AD40" s="9">
        <v>5517607.659</v>
      </c>
      <c r="AE40" s="7">
        <v>627</v>
      </c>
      <c r="AF40" s="6">
        <v>86</v>
      </c>
      <c r="AG40" s="9">
        <v>1415</v>
      </c>
      <c r="AH40" s="10">
        <v>0</v>
      </c>
      <c r="AI40" s="10">
        <v>0</v>
      </c>
      <c r="AJ40" s="10">
        <v>2E-3</v>
      </c>
      <c r="AK40" s="10">
        <v>7.0000000000000001E-3</v>
      </c>
      <c r="AL40" s="10">
        <v>1.9E-2</v>
      </c>
      <c r="AM40" s="10">
        <v>3.5999999999999997E-2</v>
      </c>
      <c r="AN40" s="10">
        <v>5.6000000000000001E-2</v>
      </c>
      <c r="AO40" s="10">
        <v>7.4999999999999997E-2</v>
      </c>
      <c r="AP40" s="10">
        <v>9.5000000000000001E-2</v>
      </c>
      <c r="AQ40" s="10">
        <v>0.115</v>
      </c>
      <c r="AR40" s="10">
        <v>0.13500000000000001</v>
      </c>
      <c r="AS40" s="10">
        <v>0.156</v>
      </c>
      <c r="AT40" s="10">
        <v>0.17599999999999999</v>
      </c>
      <c r="AU40" s="10">
        <v>0.20799999999999999</v>
      </c>
      <c r="AV40" s="10">
        <v>0.248</v>
      </c>
      <c r="AW40" s="10">
        <v>0.28699999999999998</v>
      </c>
      <c r="AX40" s="10">
        <v>0.32700000000000001</v>
      </c>
      <c r="AY40" s="10">
        <v>0.36599999999999999</v>
      </c>
      <c r="AZ40" s="10">
        <v>0.44700000000000001</v>
      </c>
      <c r="BA40" s="10">
        <v>0.53700000000000003</v>
      </c>
      <c r="BB40" s="8">
        <v>0.78</v>
      </c>
      <c r="BC40" s="8">
        <v>7.0000000000000007E-2</v>
      </c>
      <c r="BD40" s="8">
        <v>0.63</v>
      </c>
    </row>
    <row r="41" spans="26:56" x14ac:dyDescent="0.15">
      <c r="Z41" s="6">
        <v>7</v>
      </c>
      <c r="AA41" s="1" t="s">
        <v>53</v>
      </c>
      <c r="AB41" s="1" t="s">
        <v>54</v>
      </c>
      <c r="AC41" s="9">
        <v>547311.70810000005</v>
      </c>
      <c r="AD41" s="9">
        <v>5517062.0078999996</v>
      </c>
      <c r="AE41" s="7">
        <v>224</v>
      </c>
      <c r="AF41" s="6">
        <v>87</v>
      </c>
      <c r="AG41" s="9">
        <v>844</v>
      </c>
      <c r="AH41" s="10">
        <v>0</v>
      </c>
      <c r="AI41" s="10">
        <v>6.0000000000000001E-3</v>
      </c>
      <c r="AJ41" s="10">
        <v>1.7000000000000001E-2</v>
      </c>
      <c r="AK41" s="10">
        <v>2.9000000000000001E-2</v>
      </c>
      <c r="AL41" s="10">
        <v>4.2000000000000003E-2</v>
      </c>
      <c r="AM41" s="10">
        <v>5.7000000000000002E-2</v>
      </c>
      <c r="AN41" s="10">
        <v>7.3999999999999996E-2</v>
      </c>
      <c r="AO41" s="10">
        <v>9.4E-2</v>
      </c>
      <c r="AP41" s="10">
        <v>0.113</v>
      </c>
      <c r="AQ41" s="10">
        <v>0.13400000000000001</v>
      </c>
      <c r="AR41" s="10">
        <v>0.16200000000000001</v>
      </c>
      <c r="AS41" s="10">
        <v>0.20300000000000001</v>
      </c>
      <c r="AT41" s="10">
        <v>0.24399999999999999</v>
      </c>
      <c r="AU41" s="10">
        <v>0.28499999999999998</v>
      </c>
      <c r="AV41" s="10">
        <v>0.33700000000000002</v>
      </c>
      <c r="AW41" s="10">
        <v>0.42599999999999999</v>
      </c>
      <c r="AX41" s="10">
        <v>0.51600000000000001</v>
      </c>
      <c r="AY41" s="10">
        <v>0.60499999999999998</v>
      </c>
      <c r="AZ41" s="10">
        <v>0.69499999999999995</v>
      </c>
      <c r="BA41" s="10">
        <v>0.78500000000000003</v>
      </c>
      <c r="BB41" s="1" t="s">
        <v>40</v>
      </c>
      <c r="BC41" s="1" t="s">
        <v>40</v>
      </c>
      <c r="BD41" s="1" t="s">
        <v>40</v>
      </c>
    </row>
    <row r="42" spans="26:56" x14ac:dyDescent="0.15">
      <c r="Z42" s="6">
        <v>8</v>
      </c>
      <c r="AA42" s="1" t="s">
        <v>55</v>
      </c>
      <c r="AB42" s="1" t="s">
        <v>56</v>
      </c>
      <c r="AC42" s="9">
        <v>434261.79100000003</v>
      </c>
      <c r="AD42" s="9">
        <v>5492669.0199999996</v>
      </c>
      <c r="AE42" s="7">
        <v>33.4</v>
      </c>
      <c r="AF42" s="6">
        <v>86</v>
      </c>
      <c r="AG42" s="9">
        <v>749</v>
      </c>
      <c r="AH42" s="10">
        <v>0</v>
      </c>
      <c r="AI42" s="10">
        <v>0</v>
      </c>
      <c r="AJ42" s="10">
        <v>1E-3</v>
      </c>
      <c r="AK42" s="10">
        <v>6.0000000000000001E-3</v>
      </c>
      <c r="AL42" s="10">
        <v>1.2E-2</v>
      </c>
      <c r="AM42" s="10">
        <v>1.9E-2</v>
      </c>
      <c r="AN42" s="10">
        <v>2.7E-2</v>
      </c>
      <c r="AO42" s="10">
        <v>3.5000000000000003E-2</v>
      </c>
      <c r="AP42" s="10">
        <v>4.3999999999999997E-2</v>
      </c>
      <c r="AQ42" s="10">
        <v>5.7000000000000002E-2</v>
      </c>
      <c r="AR42" s="10">
        <v>7.1999999999999995E-2</v>
      </c>
      <c r="AS42" s="10">
        <v>9.0999999999999998E-2</v>
      </c>
      <c r="AT42" s="10">
        <v>0.121</v>
      </c>
      <c r="AU42" s="10">
        <v>0.158</v>
      </c>
      <c r="AV42" s="10">
        <v>0.19600000000000001</v>
      </c>
      <c r="AW42" s="10">
        <v>0.23300000000000001</v>
      </c>
      <c r="AX42" s="10">
        <v>0.27100000000000002</v>
      </c>
      <c r="AY42" s="10">
        <v>0.312</v>
      </c>
      <c r="AZ42" s="10">
        <v>0.4</v>
      </c>
      <c r="BA42" s="10">
        <v>0.49</v>
      </c>
      <c r="BB42" s="8">
        <v>0.79</v>
      </c>
      <c r="BC42" s="8">
        <v>0.11</v>
      </c>
      <c r="BD42" s="8">
        <v>0.93</v>
      </c>
    </row>
    <row r="43" spans="26:56" x14ac:dyDescent="0.15">
      <c r="Z43" s="6">
        <v>9</v>
      </c>
      <c r="AA43" s="1" t="s">
        <v>57</v>
      </c>
      <c r="AB43" s="1" t="s">
        <v>58</v>
      </c>
      <c r="AC43" s="9">
        <v>399435.24359999999</v>
      </c>
      <c r="AD43" s="9">
        <v>5380921.4285000004</v>
      </c>
      <c r="AE43" s="7">
        <v>640</v>
      </c>
      <c r="AF43" s="6">
        <v>81</v>
      </c>
      <c r="AG43" s="9">
        <v>1306</v>
      </c>
      <c r="AH43" s="10">
        <v>0</v>
      </c>
      <c r="AI43" s="10">
        <v>0</v>
      </c>
      <c r="AJ43" s="10">
        <v>1E-3</v>
      </c>
      <c r="AK43" s="10">
        <v>3.0000000000000001E-3</v>
      </c>
      <c r="AL43" s="10">
        <v>7.0000000000000001E-3</v>
      </c>
      <c r="AM43" s="10">
        <v>1.0999999999999999E-2</v>
      </c>
      <c r="AN43" s="10">
        <v>1.7000000000000001E-2</v>
      </c>
      <c r="AO43" s="10">
        <v>2.5000000000000001E-2</v>
      </c>
      <c r="AP43" s="10">
        <v>3.5000000000000003E-2</v>
      </c>
      <c r="AQ43" s="10">
        <v>4.5999999999999999E-2</v>
      </c>
      <c r="AR43" s="10">
        <v>7.5999999999999998E-2</v>
      </c>
      <c r="AS43" s="10">
        <v>0.114</v>
      </c>
      <c r="AT43" s="10">
        <v>0.151</v>
      </c>
      <c r="AU43" s="10">
        <v>0.189</v>
      </c>
      <c r="AV43" s="10">
        <v>0.22700000000000001</v>
      </c>
      <c r="AW43" s="10">
        <v>0.29399999999999998</v>
      </c>
      <c r="AX43" s="10">
        <v>0.38300000000000001</v>
      </c>
      <c r="AY43" s="10">
        <v>0.47799999999999998</v>
      </c>
      <c r="AZ43" s="10">
        <v>0.61599999999999999</v>
      </c>
      <c r="BA43" s="10">
        <v>0.78</v>
      </c>
      <c r="BB43" s="8">
        <v>0.78981250000000003</v>
      </c>
      <c r="BC43" s="8">
        <v>5.5359375000000002E-2</v>
      </c>
      <c r="BD43" s="8">
        <v>0.75</v>
      </c>
    </row>
    <row r="44" spans="26:56" x14ac:dyDescent="0.15">
      <c r="Z44" s="6">
        <v>10</v>
      </c>
      <c r="AA44" s="1" t="s">
        <v>59</v>
      </c>
      <c r="AB44" s="1" t="s">
        <v>60</v>
      </c>
      <c r="AC44" s="9">
        <v>425429.48869999999</v>
      </c>
      <c r="AD44" s="9">
        <v>5406149.8405999998</v>
      </c>
      <c r="AE44" s="7">
        <v>119</v>
      </c>
      <c r="AF44" s="6">
        <v>86</v>
      </c>
      <c r="AG44" s="9">
        <v>1059</v>
      </c>
      <c r="AH44" s="10">
        <v>0</v>
      </c>
      <c r="AI44" s="10">
        <v>1E-3</v>
      </c>
      <c r="AJ44" s="10">
        <v>4.0000000000000001E-3</v>
      </c>
      <c r="AK44" s="10">
        <v>8.9999999999999993E-3</v>
      </c>
      <c r="AL44" s="10">
        <v>1.6E-2</v>
      </c>
      <c r="AM44" s="10">
        <v>2.3E-2</v>
      </c>
      <c r="AN44" s="10">
        <v>3.2000000000000001E-2</v>
      </c>
      <c r="AO44" s="10">
        <v>4.2000000000000003E-2</v>
      </c>
      <c r="AP44" s="10">
        <v>5.2999999999999999E-2</v>
      </c>
      <c r="AQ44" s="10">
        <v>6.4000000000000001E-2</v>
      </c>
      <c r="AR44" s="10">
        <v>9.4E-2</v>
      </c>
      <c r="AS44" s="10">
        <v>0.13300000000000001</v>
      </c>
      <c r="AT44" s="10">
        <v>0.17100000000000001</v>
      </c>
      <c r="AU44" s="10">
        <v>0.21</v>
      </c>
      <c r="AV44" s="10">
        <v>0.249</v>
      </c>
      <c r="AW44" s="10">
        <v>0.28899999999999998</v>
      </c>
      <c r="AX44" s="10">
        <v>0.32900000000000001</v>
      </c>
      <c r="AY44" s="10">
        <v>0.374</v>
      </c>
      <c r="AZ44" s="10">
        <v>0.45700000000000002</v>
      </c>
      <c r="BA44" s="10">
        <v>0.55200000000000005</v>
      </c>
      <c r="BB44" s="8">
        <v>0.86</v>
      </c>
      <c r="BC44" s="8">
        <v>0.05</v>
      </c>
      <c r="BD44" s="8">
        <v>1</v>
      </c>
    </row>
    <row r="45" spans="26:56" x14ac:dyDescent="0.15">
      <c r="Z45" s="6">
        <v>11</v>
      </c>
      <c r="AA45" s="1" t="s">
        <v>61</v>
      </c>
      <c r="AB45" s="1" t="s">
        <v>62</v>
      </c>
      <c r="AC45" s="9">
        <v>431217.0589</v>
      </c>
      <c r="AD45" s="9">
        <v>5385662.7845000001</v>
      </c>
      <c r="AE45" s="7">
        <v>470</v>
      </c>
      <c r="AF45" s="6">
        <v>82</v>
      </c>
      <c r="AG45" s="9">
        <v>1238</v>
      </c>
      <c r="AH45" s="10">
        <v>0</v>
      </c>
      <c r="AI45" s="10">
        <v>0</v>
      </c>
      <c r="AJ45" s="10">
        <v>3.0000000000000001E-3</v>
      </c>
      <c r="AK45" s="10">
        <v>8.9999999999999993E-3</v>
      </c>
      <c r="AL45" s="10">
        <v>1.7000000000000001E-2</v>
      </c>
      <c r="AM45" s="10">
        <v>2.7E-2</v>
      </c>
      <c r="AN45" s="10">
        <v>4.2000000000000003E-2</v>
      </c>
      <c r="AO45" s="10">
        <v>5.8000000000000003E-2</v>
      </c>
      <c r="AP45" s="10">
        <v>7.4999999999999997E-2</v>
      </c>
      <c r="AQ45" s="10">
        <v>9.1999999999999998E-2</v>
      </c>
      <c r="AR45" s="10">
        <v>0.109</v>
      </c>
      <c r="AS45" s="10">
        <v>0.127</v>
      </c>
      <c r="AT45" s="10">
        <v>0.14399999999999999</v>
      </c>
      <c r="AU45" s="10">
        <v>0.17699999999999999</v>
      </c>
      <c r="AV45" s="10">
        <v>0.216</v>
      </c>
      <c r="AW45" s="10">
        <v>0.255</v>
      </c>
      <c r="AX45" s="10">
        <v>0.29399999999999998</v>
      </c>
      <c r="AY45" s="10">
        <v>0.34399999999999997</v>
      </c>
      <c r="AZ45" s="10">
        <v>0.47799999999999998</v>
      </c>
      <c r="BA45" s="10">
        <v>0.64700000000000002</v>
      </c>
      <c r="BB45" s="8">
        <v>0.54946808510638301</v>
      </c>
      <c r="BC45" s="8">
        <v>9.8872340425531918E-2</v>
      </c>
      <c r="BD45" s="8">
        <v>1</v>
      </c>
    </row>
    <row r="46" spans="26:56" x14ac:dyDescent="0.15">
      <c r="Z46" s="6">
        <v>12</v>
      </c>
      <c r="AA46" s="1" t="s">
        <v>63</v>
      </c>
      <c r="AB46" s="1" t="s">
        <v>64</v>
      </c>
      <c r="AC46" s="9">
        <v>524297.68209999998</v>
      </c>
      <c r="AD46" s="9">
        <v>5464686.4324000003</v>
      </c>
      <c r="AE46" s="7">
        <v>391</v>
      </c>
      <c r="AF46" s="6">
        <v>81</v>
      </c>
      <c r="AG46" s="9">
        <v>834</v>
      </c>
      <c r="AH46" s="10">
        <v>0</v>
      </c>
      <c r="AI46" s="10">
        <v>0</v>
      </c>
      <c r="AJ46" s="10">
        <v>4.0000000000000001E-3</v>
      </c>
      <c r="AK46" s="10">
        <v>0.01</v>
      </c>
      <c r="AL46" s="10">
        <v>0.02</v>
      </c>
      <c r="AM46" s="10">
        <v>3.2000000000000001E-2</v>
      </c>
      <c r="AN46" s="10">
        <v>4.4999999999999998E-2</v>
      </c>
      <c r="AO46" s="10">
        <v>5.8999999999999997E-2</v>
      </c>
      <c r="AP46" s="10">
        <v>7.3999999999999996E-2</v>
      </c>
      <c r="AQ46" s="10">
        <v>0.09</v>
      </c>
      <c r="AR46" s="10">
        <v>0.106</v>
      </c>
      <c r="AS46" s="10">
        <v>0.123</v>
      </c>
      <c r="AT46" s="10">
        <v>0.156</v>
      </c>
      <c r="AU46" s="10">
        <v>0.19500000000000001</v>
      </c>
      <c r="AV46" s="10">
        <v>0.23300000000000001</v>
      </c>
      <c r="AW46" s="10">
        <v>0.29799999999999999</v>
      </c>
      <c r="AX46" s="10">
        <v>0.38300000000000001</v>
      </c>
      <c r="AY46" s="10">
        <v>0.46800000000000003</v>
      </c>
      <c r="AZ46" s="10">
        <v>0.55300000000000005</v>
      </c>
      <c r="BA46" s="10">
        <v>0.66500000000000004</v>
      </c>
      <c r="BB46" s="8">
        <v>0.67670076726342709</v>
      </c>
      <c r="BC46" s="8">
        <v>9.5549872122762142E-2</v>
      </c>
      <c r="BD46" s="8">
        <v>0.94</v>
      </c>
    </row>
    <row r="47" spans="26:56" x14ac:dyDescent="0.15">
      <c r="Z47" s="6">
        <v>13</v>
      </c>
      <c r="AA47" s="1" t="s">
        <v>65</v>
      </c>
      <c r="AB47" s="1" t="s">
        <v>66</v>
      </c>
      <c r="AC47" s="9">
        <v>473058.97120000003</v>
      </c>
      <c r="AD47" s="9">
        <v>5439963.0122999996</v>
      </c>
      <c r="AE47" s="7">
        <v>112</v>
      </c>
      <c r="AF47" s="6">
        <v>84</v>
      </c>
      <c r="AG47" s="9">
        <v>751</v>
      </c>
      <c r="AH47" s="10">
        <v>0</v>
      </c>
      <c r="AI47" s="10">
        <v>3.0000000000000001E-3</v>
      </c>
      <c r="AJ47" s="10">
        <v>8.9999999999999993E-3</v>
      </c>
      <c r="AK47" s="10">
        <v>1.9E-2</v>
      </c>
      <c r="AL47" s="10">
        <v>3.3000000000000002E-2</v>
      </c>
      <c r="AM47" s="10">
        <v>4.9000000000000002E-2</v>
      </c>
      <c r="AN47" s="10">
        <v>6.6000000000000003E-2</v>
      </c>
      <c r="AO47" s="10">
        <v>8.4000000000000005E-2</v>
      </c>
      <c r="AP47" s="10">
        <v>0.10199999999999999</v>
      </c>
      <c r="AQ47" s="10">
        <v>0.12</v>
      </c>
      <c r="AR47" s="10">
        <v>0.13800000000000001</v>
      </c>
      <c r="AS47" s="10">
        <v>0.159</v>
      </c>
      <c r="AT47" s="10">
        <v>0.189</v>
      </c>
      <c r="AU47" s="10">
        <v>0.22900000000000001</v>
      </c>
      <c r="AV47" s="10">
        <v>0.28499999999999998</v>
      </c>
      <c r="AW47" s="10">
        <v>0.374</v>
      </c>
      <c r="AX47" s="10">
        <v>0.46300000000000002</v>
      </c>
      <c r="AY47" s="10">
        <v>0.55300000000000005</v>
      </c>
      <c r="AZ47" s="10">
        <v>0.72399999999999998</v>
      </c>
      <c r="BA47" s="10">
        <v>1.014</v>
      </c>
      <c r="BB47" s="8">
        <v>0.87</v>
      </c>
      <c r="BC47" s="8">
        <v>0.04</v>
      </c>
      <c r="BD47" s="8">
        <v>0.98</v>
      </c>
    </row>
    <row r="48" spans="26:56" x14ac:dyDescent="0.15">
      <c r="Z48" s="6">
        <v>14</v>
      </c>
      <c r="AA48" s="1" t="s">
        <v>67</v>
      </c>
      <c r="AB48" s="1" t="s">
        <v>68</v>
      </c>
      <c r="AC48" s="9">
        <v>492441.65950000001</v>
      </c>
      <c r="AD48" s="9">
        <v>5456855.8532999996</v>
      </c>
      <c r="AE48" s="7">
        <v>20.399999999999999</v>
      </c>
      <c r="AF48" s="6">
        <v>86</v>
      </c>
      <c r="AG48" s="9">
        <v>791</v>
      </c>
      <c r="AH48" s="10">
        <v>1E-3</v>
      </c>
      <c r="AI48" s="10">
        <v>3.0000000000000001E-3</v>
      </c>
      <c r="AJ48" s="10">
        <v>1.4E-2</v>
      </c>
      <c r="AK48" s="10">
        <v>2.7E-2</v>
      </c>
      <c r="AL48" s="10">
        <v>4.1000000000000002E-2</v>
      </c>
      <c r="AM48" s="10">
        <v>5.6000000000000001E-2</v>
      </c>
      <c r="AN48" s="10">
        <v>7.1999999999999995E-2</v>
      </c>
      <c r="AO48" s="10">
        <v>0.09</v>
      </c>
      <c r="AP48" s="10">
        <v>0.109</v>
      </c>
      <c r="AQ48" s="10">
        <v>0.127</v>
      </c>
      <c r="AR48" s="10">
        <v>0.14599999999999999</v>
      </c>
      <c r="AS48" s="10">
        <v>0.16400000000000001</v>
      </c>
      <c r="AT48" s="10">
        <v>0.184</v>
      </c>
      <c r="AU48" s="10">
        <v>0.21199999999999999</v>
      </c>
      <c r="AV48" s="10">
        <v>0.26800000000000002</v>
      </c>
      <c r="AW48" s="10">
        <v>0.34399999999999997</v>
      </c>
      <c r="AX48" s="10">
        <v>0.433</v>
      </c>
      <c r="AY48" s="10">
        <v>0.52100000000000002</v>
      </c>
      <c r="AZ48" s="10">
        <v>0.66300000000000003</v>
      </c>
      <c r="BA48" s="10">
        <v>0.879</v>
      </c>
      <c r="BB48" s="8">
        <v>0.75</v>
      </c>
      <c r="BC48" s="8">
        <v>0.02</v>
      </c>
      <c r="BD48" s="8">
        <v>0.65</v>
      </c>
    </row>
    <row r="49" spans="26:56" x14ac:dyDescent="0.15">
      <c r="Z49" s="6">
        <v>15</v>
      </c>
      <c r="AA49" s="1" t="s">
        <v>69</v>
      </c>
      <c r="AB49" s="1" t="s">
        <v>70</v>
      </c>
      <c r="AC49" s="9">
        <v>473612.9325</v>
      </c>
      <c r="AD49" s="9">
        <v>5454042.0290000001</v>
      </c>
      <c r="AE49" s="7">
        <v>2110</v>
      </c>
      <c r="AF49" s="6">
        <v>81</v>
      </c>
      <c r="AG49" s="9">
        <v>1178</v>
      </c>
      <c r="AH49" s="10">
        <v>0</v>
      </c>
      <c r="AI49" s="10">
        <v>0</v>
      </c>
      <c r="AJ49" s="10">
        <v>4.0000000000000001E-3</v>
      </c>
      <c r="AK49" s="10">
        <v>0.01</v>
      </c>
      <c r="AL49" s="10">
        <v>2.4E-2</v>
      </c>
      <c r="AM49" s="10">
        <v>3.7999999999999999E-2</v>
      </c>
      <c r="AN49" s="10">
        <v>5.3999999999999999E-2</v>
      </c>
      <c r="AO49" s="10">
        <v>7.0999999999999994E-2</v>
      </c>
      <c r="AP49" s="10">
        <v>9.9000000000000005E-2</v>
      </c>
      <c r="AQ49" s="10">
        <v>0.13700000000000001</v>
      </c>
      <c r="AR49" s="10">
        <v>0.17599999999999999</v>
      </c>
      <c r="AS49" s="10">
        <v>0.215</v>
      </c>
      <c r="AT49" s="10">
        <v>0.253</v>
      </c>
      <c r="AU49" s="10">
        <v>0.29199999999999998</v>
      </c>
      <c r="AV49" s="10">
        <v>0.33100000000000002</v>
      </c>
      <c r="AW49" s="10">
        <v>0.371</v>
      </c>
      <c r="AX49" s="10">
        <v>0.41</v>
      </c>
      <c r="AY49" s="10">
        <v>0.44900000000000001</v>
      </c>
      <c r="AZ49" s="10">
        <v>0.48899999999999999</v>
      </c>
      <c r="BA49" s="10">
        <v>0.74199999999999999</v>
      </c>
      <c r="BB49" s="8">
        <v>0.74018957345971559</v>
      </c>
      <c r="BC49" s="8">
        <v>5.2132701421800945E-2</v>
      </c>
      <c r="BD49" s="8">
        <v>0.75</v>
      </c>
    </row>
    <row r="50" spans="26:56" x14ac:dyDescent="0.15">
      <c r="Z50" s="6">
        <v>16</v>
      </c>
      <c r="AA50" s="1" t="s">
        <v>71</v>
      </c>
      <c r="AB50" s="1" t="s">
        <v>72</v>
      </c>
      <c r="AC50" s="9">
        <v>455168.9376</v>
      </c>
      <c r="AD50" s="9">
        <v>5428745.5778000001</v>
      </c>
      <c r="AE50" s="7">
        <v>58.5</v>
      </c>
      <c r="AF50" s="6">
        <v>83</v>
      </c>
      <c r="AG50" s="9">
        <v>988</v>
      </c>
      <c r="AH50" s="10">
        <v>0</v>
      </c>
      <c r="AI50" s="10">
        <v>0</v>
      </c>
      <c r="AJ50" s="10">
        <v>1E-3</v>
      </c>
      <c r="AK50" s="10">
        <v>4.0000000000000001E-3</v>
      </c>
      <c r="AL50" s="10">
        <v>1.2E-2</v>
      </c>
      <c r="AM50" s="10">
        <v>2.1999999999999999E-2</v>
      </c>
      <c r="AN50" s="10">
        <v>3.3000000000000002E-2</v>
      </c>
      <c r="AO50" s="10">
        <v>4.5999999999999999E-2</v>
      </c>
      <c r="AP50" s="10">
        <v>6.3E-2</v>
      </c>
      <c r="AQ50" s="10">
        <v>8.7999999999999995E-2</v>
      </c>
      <c r="AR50" s="10">
        <v>0.115</v>
      </c>
      <c r="AS50" s="10">
        <v>0.14299999999999999</v>
      </c>
      <c r="AT50" s="10">
        <v>0.17199999999999999</v>
      </c>
      <c r="AU50" s="10">
        <v>0.20100000000000001</v>
      </c>
      <c r="AV50" s="10">
        <v>0.23200000000000001</v>
      </c>
      <c r="AW50" s="10">
        <v>0.27100000000000002</v>
      </c>
      <c r="AX50" s="10">
        <v>0.32800000000000001</v>
      </c>
      <c r="AY50" s="10">
        <v>0.41599999999999998</v>
      </c>
      <c r="AZ50" s="10">
        <v>0.52700000000000002</v>
      </c>
      <c r="BA50" s="10">
        <v>0.77900000000000003</v>
      </c>
      <c r="BB50" s="8">
        <v>0.94</v>
      </c>
      <c r="BC50" s="8">
        <v>0.01</v>
      </c>
      <c r="BD50" s="8">
        <v>0.08</v>
      </c>
    </row>
    <row r="51" spans="26:56" x14ac:dyDescent="0.15">
      <c r="Z51" s="6">
        <v>17</v>
      </c>
      <c r="AA51" s="1" t="s">
        <v>73</v>
      </c>
      <c r="AB51" s="1" t="s">
        <v>74</v>
      </c>
      <c r="AC51" s="9">
        <v>419251.53220000002</v>
      </c>
      <c r="AD51" s="9">
        <v>5434433.2805000003</v>
      </c>
      <c r="AE51" s="7">
        <v>17</v>
      </c>
      <c r="AF51" s="6">
        <v>85</v>
      </c>
      <c r="AG51" s="9">
        <v>985</v>
      </c>
      <c r="AH51" s="10">
        <v>0</v>
      </c>
      <c r="AI51" s="10">
        <v>4.0000000000000001E-3</v>
      </c>
      <c r="AJ51" s="10">
        <v>1.2E-2</v>
      </c>
      <c r="AK51" s="10">
        <v>2.1000000000000001E-2</v>
      </c>
      <c r="AL51" s="10">
        <v>3.3000000000000002E-2</v>
      </c>
      <c r="AM51" s="10">
        <v>4.7E-2</v>
      </c>
      <c r="AN51" s="10">
        <v>0.06</v>
      </c>
      <c r="AO51" s="10">
        <v>8.3000000000000004E-2</v>
      </c>
      <c r="AP51" s="10">
        <v>0.12</v>
      </c>
      <c r="AQ51" s="10">
        <v>0.158</v>
      </c>
      <c r="AR51" s="10">
        <v>0.19600000000000001</v>
      </c>
      <c r="AS51" s="10">
        <v>0.23400000000000001</v>
      </c>
      <c r="AT51" s="10">
        <v>0.27200000000000002</v>
      </c>
      <c r="AU51" s="10">
        <v>0.311</v>
      </c>
      <c r="AV51" s="10">
        <v>0.34899999999999998</v>
      </c>
      <c r="AW51" s="10">
        <v>0.39400000000000002</v>
      </c>
      <c r="AX51" s="10">
        <v>0.438</v>
      </c>
      <c r="AY51" s="10">
        <v>0.48199999999999998</v>
      </c>
      <c r="AZ51" s="10">
        <v>0.53600000000000003</v>
      </c>
      <c r="BA51" s="10">
        <v>0.63200000000000001</v>
      </c>
      <c r="BB51" s="8">
        <v>0.91</v>
      </c>
      <c r="BC51" s="8">
        <v>0.02</v>
      </c>
      <c r="BD51" s="8">
        <v>0.46</v>
      </c>
    </row>
    <row r="52" spans="26:56" x14ac:dyDescent="0.15">
      <c r="Z52" s="6">
        <v>18</v>
      </c>
      <c r="AA52" s="1" t="s">
        <v>75</v>
      </c>
      <c r="AB52" s="1" t="s">
        <v>76</v>
      </c>
      <c r="AC52" s="9">
        <v>478751.17200000002</v>
      </c>
      <c r="AD52" s="9">
        <v>5496111.9167999998</v>
      </c>
      <c r="AE52" s="7">
        <v>471</v>
      </c>
      <c r="AF52" s="6">
        <v>88</v>
      </c>
      <c r="AG52" s="9">
        <v>1769</v>
      </c>
      <c r="AH52" s="10">
        <v>0</v>
      </c>
      <c r="AI52" s="10">
        <v>0</v>
      </c>
      <c r="AJ52" s="10">
        <v>4.0000000000000001E-3</v>
      </c>
      <c r="AK52" s="10">
        <v>0.01</v>
      </c>
      <c r="AL52" s="10">
        <v>2.1999999999999999E-2</v>
      </c>
      <c r="AM52" s="10">
        <v>4.1000000000000002E-2</v>
      </c>
      <c r="AN52" s="10">
        <v>0.06</v>
      </c>
      <c r="AO52" s="10">
        <v>7.9000000000000001E-2</v>
      </c>
      <c r="AP52" s="10">
        <v>9.9000000000000005E-2</v>
      </c>
      <c r="AQ52" s="10">
        <v>0.11799999999999999</v>
      </c>
      <c r="AR52" s="10">
        <v>0.13800000000000001</v>
      </c>
      <c r="AS52" s="10">
        <v>0.158</v>
      </c>
      <c r="AT52" s="10">
        <v>0.17799999999999999</v>
      </c>
      <c r="AU52" s="10">
        <v>0.19800000000000001</v>
      </c>
      <c r="AV52" s="10">
        <v>0.219</v>
      </c>
      <c r="AW52" s="10">
        <v>0.24</v>
      </c>
      <c r="AX52" s="10">
        <v>0.26500000000000001</v>
      </c>
      <c r="AY52" s="10">
        <v>0.30599999999999999</v>
      </c>
      <c r="AZ52" s="10">
        <v>0.39600000000000002</v>
      </c>
      <c r="BA52" s="10">
        <v>0.48499999999999999</v>
      </c>
      <c r="BB52" s="1" t="s">
        <v>40</v>
      </c>
      <c r="BC52" s="1" t="s">
        <v>40</v>
      </c>
      <c r="BD52" s="1" t="s">
        <v>40</v>
      </c>
    </row>
    <row r="53" spans="26:56" x14ac:dyDescent="0.15">
      <c r="Z53" s="6">
        <v>19</v>
      </c>
      <c r="AA53" s="1" t="s">
        <v>77</v>
      </c>
      <c r="AB53" s="1" t="s">
        <v>78</v>
      </c>
      <c r="AC53" s="9">
        <v>555825.58530000004</v>
      </c>
      <c r="AD53" s="9">
        <v>5526872.6634999998</v>
      </c>
      <c r="AE53" s="7">
        <v>93.2</v>
      </c>
      <c r="AF53" s="6">
        <v>81</v>
      </c>
      <c r="AG53" s="9">
        <v>835</v>
      </c>
      <c r="AH53" s="10">
        <v>1E-3</v>
      </c>
      <c r="AI53" s="10">
        <v>7.0000000000000001E-3</v>
      </c>
      <c r="AJ53" s="10">
        <v>1.7000000000000001E-2</v>
      </c>
      <c r="AK53" s="10">
        <v>2.8000000000000001E-2</v>
      </c>
      <c r="AL53" s="10">
        <v>4.2999999999999997E-2</v>
      </c>
      <c r="AM53" s="10">
        <v>5.8000000000000003E-2</v>
      </c>
      <c r="AN53" s="10">
        <v>8.5000000000000006E-2</v>
      </c>
      <c r="AO53" s="10">
        <v>0.123</v>
      </c>
      <c r="AP53" s="10">
        <v>0.16200000000000001</v>
      </c>
      <c r="AQ53" s="10">
        <v>0.2</v>
      </c>
      <c r="AR53" s="10">
        <v>0.23899999999999999</v>
      </c>
      <c r="AS53" s="10">
        <v>0.27700000000000002</v>
      </c>
      <c r="AT53" s="10">
        <v>0.316</v>
      </c>
      <c r="AU53" s="10">
        <v>0.39400000000000002</v>
      </c>
      <c r="AV53" s="10">
        <v>0.48499999999999999</v>
      </c>
      <c r="AW53" s="10">
        <v>0.57499999999999996</v>
      </c>
      <c r="AX53" s="10">
        <v>0.67300000000000004</v>
      </c>
      <c r="AY53" s="10">
        <v>0.81100000000000005</v>
      </c>
      <c r="AZ53" s="10">
        <v>0.95899999999999996</v>
      </c>
      <c r="BA53" s="10">
        <v>1.25</v>
      </c>
      <c r="BB53" s="8">
        <v>0.91019313304721028</v>
      </c>
      <c r="BC53" s="8">
        <v>4.5171673819742485E-2</v>
      </c>
      <c r="BD53" s="8">
        <v>0.56000000000000005</v>
      </c>
    </row>
    <row r="54" spans="26:56" x14ac:dyDescent="0.15">
      <c r="Z54" s="6">
        <v>20</v>
      </c>
      <c r="AA54" s="1" t="s">
        <v>79</v>
      </c>
      <c r="AB54" s="1" t="s">
        <v>80</v>
      </c>
      <c r="AC54" s="9">
        <v>438518.74209999997</v>
      </c>
      <c r="AD54" s="9">
        <v>5343335.2561999997</v>
      </c>
      <c r="AE54" s="7">
        <v>469</v>
      </c>
      <c r="AF54" s="6">
        <v>81</v>
      </c>
      <c r="AG54" s="9">
        <v>1416</v>
      </c>
      <c r="AH54" s="10">
        <v>0</v>
      </c>
      <c r="AI54" s="10">
        <v>0</v>
      </c>
      <c r="AJ54" s="10">
        <v>1E-3</v>
      </c>
      <c r="AK54" s="10">
        <v>3.0000000000000001E-3</v>
      </c>
      <c r="AL54" s="10">
        <v>0.01</v>
      </c>
      <c r="AM54" s="10">
        <v>1.7999999999999999E-2</v>
      </c>
      <c r="AN54" s="10">
        <v>2.8000000000000001E-2</v>
      </c>
      <c r="AO54" s="10">
        <v>4.2000000000000003E-2</v>
      </c>
      <c r="AP54" s="10">
        <v>5.6000000000000001E-2</v>
      </c>
      <c r="AQ54" s="10">
        <v>7.0000000000000007E-2</v>
      </c>
      <c r="AR54" s="10">
        <v>8.5000000000000006E-2</v>
      </c>
      <c r="AS54" s="10">
        <v>0.113</v>
      </c>
      <c r="AT54" s="10">
        <v>0.157</v>
      </c>
      <c r="AU54" s="10">
        <v>0.20200000000000001</v>
      </c>
      <c r="AV54" s="10">
        <v>0.247</v>
      </c>
      <c r="AW54" s="10">
        <v>0.29099999999999998</v>
      </c>
      <c r="AX54" s="10">
        <v>0.33600000000000002</v>
      </c>
      <c r="AY54" s="10">
        <v>0.38200000000000001</v>
      </c>
      <c r="AZ54" s="10">
        <v>0.42699999999999999</v>
      </c>
      <c r="BA54" s="10">
        <v>0.53200000000000003</v>
      </c>
      <c r="BB54" s="8">
        <v>0.22603411513859276</v>
      </c>
      <c r="BC54" s="8">
        <v>0.12452025586353944</v>
      </c>
      <c r="BD54" s="8">
        <v>1</v>
      </c>
    </row>
    <row r="55" spans="26:56" x14ac:dyDescent="0.15">
      <c r="Z55" s="6">
        <v>21</v>
      </c>
      <c r="AA55" s="1" t="s">
        <v>81</v>
      </c>
      <c r="AB55" s="1" t="s">
        <v>82</v>
      </c>
      <c r="AC55" s="9">
        <v>483178.89240000001</v>
      </c>
      <c r="AD55" s="9">
        <v>5380512.4018999999</v>
      </c>
      <c r="AE55" s="7">
        <v>427</v>
      </c>
      <c r="AF55" s="6">
        <v>88</v>
      </c>
      <c r="AG55" s="9">
        <v>1057</v>
      </c>
      <c r="AH55" s="10">
        <v>0</v>
      </c>
      <c r="AI55" s="10">
        <v>0</v>
      </c>
      <c r="AJ55" s="10">
        <v>0</v>
      </c>
      <c r="AK55" s="10">
        <v>2E-3</v>
      </c>
      <c r="AL55" s="10">
        <v>4.0000000000000001E-3</v>
      </c>
      <c r="AM55" s="10">
        <v>0.01</v>
      </c>
      <c r="AN55" s="10">
        <v>1.9E-2</v>
      </c>
      <c r="AO55" s="10">
        <v>3.2000000000000001E-2</v>
      </c>
      <c r="AP55" s="10">
        <v>4.5999999999999999E-2</v>
      </c>
      <c r="AQ55" s="10">
        <v>0.06</v>
      </c>
      <c r="AR55" s="10">
        <v>7.4999999999999997E-2</v>
      </c>
      <c r="AS55" s="10">
        <v>0.09</v>
      </c>
      <c r="AT55" s="10">
        <v>0.105</v>
      </c>
      <c r="AU55" s="10">
        <v>0.121</v>
      </c>
      <c r="AV55" s="10">
        <v>0.14000000000000001</v>
      </c>
      <c r="AW55" s="10">
        <v>0.17799999999999999</v>
      </c>
      <c r="AX55" s="10">
        <v>0.216</v>
      </c>
      <c r="AY55" s="10">
        <v>0.25600000000000001</v>
      </c>
      <c r="AZ55" s="10">
        <v>0.30099999999999999</v>
      </c>
      <c r="BA55" s="10">
        <v>0.42</v>
      </c>
      <c r="BB55" s="1" t="s">
        <v>40</v>
      </c>
      <c r="BC55" s="1" t="s">
        <v>40</v>
      </c>
      <c r="BD55" s="1" t="s">
        <v>40</v>
      </c>
    </row>
    <row r="56" spans="26:56" x14ac:dyDescent="0.15">
      <c r="Z56" s="6">
        <v>22</v>
      </c>
      <c r="AA56" s="1" t="s">
        <v>83</v>
      </c>
      <c r="AB56" s="1" t="s">
        <v>84</v>
      </c>
      <c r="AC56" s="9">
        <v>616011.05630000005</v>
      </c>
      <c r="AD56" s="9">
        <v>5440218.3525999999</v>
      </c>
      <c r="AE56" s="7">
        <v>177</v>
      </c>
      <c r="AF56" s="6">
        <v>81</v>
      </c>
      <c r="AG56" s="9">
        <v>808</v>
      </c>
      <c r="AH56" s="10">
        <v>0</v>
      </c>
      <c r="AI56" s="10">
        <v>2E-3</v>
      </c>
      <c r="AJ56" s="10">
        <v>8.9999999999999993E-3</v>
      </c>
      <c r="AK56" s="10">
        <v>2.1000000000000001E-2</v>
      </c>
      <c r="AL56" s="10">
        <v>3.5000000000000003E-2</v>
      </c>
      <c r="AM56" s="10">
        <v>4.3999999999999997E-2</v>
      </c>
      <c r="AN56" s="10">
        <v>6.6000000000000003E-2</v>
      </c>
      <c r="AO56" s="10">
        <v>8.4000000000000005E-2</v>
      </c>
      <c r="AP56" s="10">
        <v>0.105</v>
      </c>
      <c r="AQ56" s="10">
        <v>0.125</v>
      </c>
      <c r="AR56" s="10">
        <v>0.14599999999999999</v>
      </c>
      <c r="AS56" s="10">
        <v>0.182</v>
      </c>
      <c r="AT56" s="10">
        <v>0.221</v>
      </c>
      <c r="AU56" s="10">
        <v>0.25900000000000001</v>
      </c>
      <c r="AV56" s="10">
        <v>0.29799999999999999</v>
      </c>
      <c r="AW56" s="10">
        <v>0.36099999999999999</v>
      </c>
      <c r="AX56" s="10">
        <v>0.45100000000000001</v>
      </c>
      <c r="AY56" s="10">
        <v>0.63300000000000001</v>
      </c>
      <c r="AZ56" s="10">
        <v>0.92300000000000004</v>
      </c>
      <c r="BA56" s="10">
        <v>1.2130000000000001</v>
      </c>
      <c r="BB56" s="8">
        <v>0.82508474576271185</v>
      </c>
      <c r="BC56" s="8">
        <v>2.9943502824858755E-2</v>
      </c>
      <c r="BD56" s="8">
        <v>0.97</v>
      </c>
    </row>
    <row r="57" spans="26:56" x14ac:dyDescent="0.15">
      <c r="Z57" s="6">
        <v>23</v>
      </c>
      <c r="AA57" s="1" t="s">
        <v>85</v>
      </c>
      <c r="AB57" s="1" t="s">
        <v>86</v>
      </c>
      <c r="AC57" s="6">
        <v>585795</v>
      </c>
      <c r="AD57" s="6">
        <v>5421784</v>
      </c>
      <c r="AE57" s="7">
        <v>88.3</v>
      </c>
      <c r="AF57" s="6">
        <v>84</v>
      </c>
      <c r="AG57" s="9">
        <v>831</v>
      </c>
      <c r="AH57" s="10">
        <v>1E-3</v>
      </c>
      <c r="AI57" s="10">
        <v>7.0000000000000001E-3</v>
      </c>
      <c r="AJ57" s="10">
        <v>1.6E-2</v>
      </c>
      <c r="AK57" s="10">
        <v>2.5999999999999999E-2</v>
      </c>
      <c r="AL57" s="10">
        <v>3.5999999999999997E-2</v>
      </c>
      <c r="AM57" s="10">
        <v>5.1999999999999998E-2</v>
      </c>
      <c r="AN57" s="10">
        <v>7.0000000000000007E-2</v>
      </c>
      <c r="AO57" s="10">
        <v>8.8999999999999996E-2</v>
      </c>
      <c r="AP57" s="10">
        <v>0.107</v>
      </c>
      <c r="AQ57" s="10">
        <v>0.126</v>
      </c>
      <c r="AR57" s="10">
        <v>0.14499999999999999</v>
      </c>
      <c r="AS57" s="10">
        <v>0.16400000000000001</v>
      </c>
      <c r="AT57" s="10">
        <v>0.192</v>
      </c>
      <c r="AU57" s="10">
        <v>0.23200000000000001</v>
      </c>
      <c r="AV57" s="10">
        <v>0.27200000000000002</v>
      </c>
      <c r="AW57" s="10">
        <v>0.316</v>
      </c>
      <c r="AX57" s="10">
        <v>0.40500000000000003</v>
      </c>
      <c r="AY57" s="10">
        <v>0.52700000000000002</v>
      </c>
      <c r="AZ57" s="10">
        <v>0.79600000000000004</v>
      </c>
      <c r="BA57" s="10">
        <v>1.0840000000000001</v>
      </c>
      <c r="BB57" s="8">
        <v>0.7</v>
      </c>
      <c r="BC57" s="8">
        <v>0.04</v>
      </c>
      <c r="BD57" s="8">
        <v>0.73</v>
      </c>
    </row>
    <row r="58" spans="26:56" x14ac:dyDescent="0.15">
      <c r="Z58" s="6">
        <v>24</v>
      </c>
      <c r="AA58" s="1" t="s">
        <v>87</v>
      </c>
      <c r="AB58" s="1" t="s">
        <v>88</v>
      </c>
      <c r="AC58" s="9">
        <v>607852.00569999998</v>
      </c>
      <c r="AD58" s="9">
        <v>5409071.3021</v>
      </c>
      <c r="AE58" s="7">
        <v>823</v>
      </c>
      <c r="AF58" s="6">
        <v>84</v>
      </c>
      <c r="AG58" s="9">
        <v>822</v>
      </c>
      <c r="AH58" s="10">
        <v>0</v>
      </c>
      <c r="AI58" s="10">
        <v>6.0000000000000001E-3</v>
      </c>
      <c r="AJ58" s="10">
        <v>1.6E-2</v>
      </c>
      <c r="AK58" s="10">
        <v>2.5999999999999999E-2</v>
      </c>
      <c r="AL58" s="10">
        <v>0.04</v>
      </c>
      <c r="AM58" s="10">
        <v>5.5E-2</v>
      </c>
      <c r="AN58" s="10">
        <v>7.1999999999999995E-2</v>
      </c>
      <c r="AO58" s="10">
        <v>0.09</v>
      </c>
      <c r="AP58" s="10">
        <v>0.108</v>
      </c>
      <c r="AQ58" s="10">
        <v>0.125</v>
      </c>
      <c r="AR58" s="10">
        <v>0.14399999999999999</v>
      </c>
      <c r="AS58" s="10">
        <v>0.16400000000000001</v>
      </c>
      <c r="AT58" s="10">
        <v>0.186</v>
      </c>
      <c r="AU58" s="10">
        <v>0.20799999999999999</v>
      </c>
      <c r="AV58" s="10">
        <v>0.23499999999999999</v>
      </c>
      <c r="AW58" s="10">
        <v>0.30599999999999999</v>
      </c>
      <c r="AX58" s="10">
        <v>0.39600000000000002</v>
      </c>
      <c r="AY58" s="10">
        <v>0.48599999999999999</v>
      </c>
      <c r="AZ58" s="10">
        <v>0.57699999999999996</v>
      </c>
      <c r="BA58" s="10">
        <v>0.76</v>
      </c>
      <c r="BB58" s="8">
        <v>0.73</v>
      </c>
      <c r="BC58" s="8">
        <v>0.05</v>
      </c>
      <c r="BD58" s="8">
        <v>0.55000000000000004</v>
      </c>
    </row>
    <row r="59" spans="26:56" x14ac:dyDescent="0.15">
      <c r="Z59" s="6">
        <v>25</v>
      </c>
      <c r="AA59" s="1" t="s">
        <v>89</v>
      </c>
      <c r="AB59" s="1" t="s">
        <v>90</v>
      </c>
      <c r="AC59" s="9">
        <v>571537.19660000002</v>
      </c>
      <c r="AD59" s="9">
        <v>5424701.9238999998</v>
      </c>
      <c r="AE59" s="7">
        <v>61.6</v>
      </c>
      <c r="AF59" s="6">
        <v>85</v>
      </c>
      <c r="AG59" s="9">
        <v>720</v>
      </c>
      <c r="AH59" s="10">
        <v>0</v>
      </c>
      <c r="AI59" s="10">
        <v>6.0000000000000001E-3</v>
      </c>
      <c r="AJ59" s="10">
        <v>1.7000000000000001E-2</v>
      </c>
      <c r="AK59" s="10">
        <v>3.1E-2</v>
      </c>
      <c r="AL59" s="10">
        <v>4.5999999999999999E-2</v>
      </c>
      <c r="AM59" s="10">
        <v>6.3E-2</v>
      </c>
      <c r="AN59" s="10">
        <v>0.08</v>
      </c>
      <c r="AO59" s="10">
        <v>9.7000000000000003E-2</v>
      </c>
      <c r="AP59" s="10">
        <v>0.115</v>
      </c>
      <c r="AQ59" s="10">
        <v>0.13300000000000001</v>
      </c>
      <c r="AR59" s="10">
        <v>0.151</v>
      </c>
      <c r="AS59" s="10">
        <v>0.16900000000000001</v>
      </c>
      <c r="AT59" s="10">
        <v>0.19700000000000001</v>
      </c>
      <c r="AU59" s="10">
        <v>0.23599999999999999</v>
      </c>
      <c r="AV59" s="10">
        <v>0.27400000000000002</v>
      </c>
      <c r="AW59" s="10">
        <v>0.313</v>
      </c>
      <c r="AX59" s="10">
        <v>0.35099999999999998</v>
      </c>
      <c r="AY59" s="10">
        <v>0.39</v>
      </c>
      <c r="AZ59" s="10">
        <v>0.45</v>
      </c>
      <c r="BA59" s="10">
        <v>0.65100000000000002</v>
      </c>
      <c r="BB59" s="8">
        <v>0.81</v>
      </c>
      <c r="BC59" s="8">
        <v>0.1</v>
      </c>
      <c r="BD59" s="8">
        <v>0.89</v>
      </c>
    </row>
    <row r="60" spans="26:56" x14ac:dyDescent="0.15">
      <c r="Z60" s="6">
        <v>26</v>
      </c>
      <c r="AA60" s="1" t="s">
        <v>91</v>
      </c>
      <c r="AB60" s="1" t="s">
        <v>92</v>
      </c>
      <c r="AC60" s="9">
        <v>641787.87250000006</v>
      </c>
      <c r="AD60" s="9">
        <v>5453085.6414999999</v>
      </c>
      <c r="AE60" s="7">
        <v>47.7</v>
      </c>
      <c r="AF60" s="6">
        <v>89</v>
      </c>
      <c r="AG60" s="9">
        <v>831</v>
      </c>
      <c r="AH60" s="10">
        <v>0</v>
      </c>
      <c r="AI60" s="10">
        <v>1E-3</v>
      </c>
      <c r="AJ60" s="10">
        <v>6.0000000000000001E-3</v>
      </c>
      <c r="AK60" s="10">
        <v>1.4E-2</v>
      </c>
      <c r="AL60" s="10">
        <v>2.3E-2</v>
      </c>
      <c r="AM60" s="10">
        <v>3.4000000000000002E-2</v>
      </c>
      <c r="AN60" s="10">
        <v>4.8000000000000001E-2</v>
      </c>
      <c r="AO60" s="10">
        <v>6.2E-2</v>
      </c>
      <c r="AP60" s="10">
        <v>7.5999999999999998E-2</v>
      </c>
      <c r="AQ60" s="10">
        <v>0.11</v>
      </c>
      <c r="AR60" s="10">
        <v>0.152</v>
      </c>
      <c r="AS60" s="10">
        <v>0.19400000000000001</v>
      </c>
      <c r="AT60" s="10">
        <v>0.23699999999999999</v>
      </c>
      <c r="AU60" s="10">
        <v>0.28000000000000003</v>
      </c>
      <c r="AV60" s="10">
        <v>0.32400000000000001</v>
      </c>
      <c r="AW60" s="10">
        <v>0.36699999999999999</v>
      </c>
      <c r="AX60" s="10">
        <v>0.41</v>
      </c>
      <c r="AY60" s="10">
        <v>0.45400000000000001</v>
      </c>
      <c r="AZ60" s="10">
        <v>0.498</v>
      </c>
      <c r="BA60" s="10">
        <v>0.54400000000000004</v>
      </c>
      <c r="BB60" s="8">
        <v>0.8</v>
      </c>
      <c r="BC60" s="8">
        <v>0.12</v>
      </c>
      <c r="BD60" s="8">
        <v>0.67</v>
      </c>
    </row>
    <row r="61" spans="26:56" x14ac:dyDescent="0.15">
      <c r="Z61" s="6">
        <v>27</v>
      </c>
      <c r="AA61" s="1" t="s">
        <v>93</v>
      </c>
      <c r="AB61" s="1" t="s">
        <v>94</v>
      </c>
      <c r="AC61" s="9">
        <v>586230.67980000004</v>
      </c>
      <c r="AD61" s="9">
        <v>5469232.9719000002</v>
      </c>
      <c r="AE61" s="7">
        <v>63.8</v>
      </c>
      <c r="AF61" s="6">
        <v>82</v>
      </c>
      <c r="AG61" s="9">
        <v>927</v>
      </c>
      <c r="AH61" s="10">
        <v>0</v>
      </c>
      <c r="AI61" s="10">
        <v>3.0000000000000001E-3</v>
      </c>
      <c r="AJ61" s="10">
        <v>1.0999999999999999E-2</v>
      </c>
      <c r="AK61" s="10">
        <v>0.02</v>
      </c>
      <c r="AL61" s="10">
        <v>2.9000000000000001E-2</v>
      </c>
      <c r="AM61" s="10">
        <v>3.9E-2</v>
      </c>
      <c r="AN61" s="10">
        <v>5.1999999999999998E-2</v>
      </c>
      <c r="AO61" s="10">
        <v>6.8000000000000005E-2</v>
      </c>
      <c r="AP61" s="10">
        <v>0.10100000000000001</v>
      </c>
      <c r="AQ61" s="10">
        <v>0.14000000000000001</v>
      </c>
      <c r="AR61" s="10">
        <v>0.18</v>
      </c>
      <c r="AS61" s="10">
        <v>0.22</v>
      </c>
      <c r="AT61" s="10">
        <v>0.26</v>
      </c>
      <c r="AU61" s="10">
        <v>0.30099999999999999</v>
      </c>
      <c r="AV61" s="10">
        <v>0.34300000000000003</v>
      </c>
      <c r="AW61" s="10">
        <v>0.38400000000000001</v>
      </c>
      <c r="AX61" s="10">
        <v>0.42599999999999999</v>
      </c>
      <c r="AY61" s="10">
        <v>0.57199999999999995</v>
      </c>
      <c r="AZ61" s="10">
        <v>0.75700000000000001</v>
      </c>
      <c r="BA61" s="10">
        <v>1.0089999999999999</v>
      </c>
      <c r="BB61" s="8">
        <v>0.87554858934169277</v>
      </c>
      <c r="BC61" s="8">
        <v>5.501567398119122E-2</v>
      </c>
      <c r="BD61" s="8">
        <v>0.79</v>
      </c>
    </row>
    <row r="62" spans="26:56" x14ac:dyDescent="0.15">
      <c r="Z62" s="6">
        <v>28</v>
      </c>
      <c r="AA62" s="1" t="s">
        <v>95</v>
      </c>
      <c r="AB62" s="1" t="s">
        <v>96</v>
      </c>
      <c r="AC62" s="9">
        <v>656944.23869999999</v>
      </c>
      <c r="AD62" s="9">
        <v>5431154.7657000003</v>
      </c>
      <c r="AE62" s="7">
        <v>4400</v>
      </c>
      <c r="AF62" s="6">
        <v>81</v>
      </c>
      <c r="AG62" s="9">
        <v>870</v>
      </c>
      <c r="AH62" s="10">
        <v>0</v>
      </c>
      <c r="AI62" s="10">
        <v>1E-3</v>
      </c>
      <c r="AJ62" s="10">
        <v>8.0000000000000002E-3</v>
      </c>
      <c r="AK62" s="10">
        <v>1.9E-2</v>
      </c>
      <c r="AL62" s="10">
        <v>3.1E-2</v>
      </c>
      <c r="AM62" s="10">
        <v>4.4999999999999998E-2</v>
      </c>
      <c r="AN62" s="10">
        <v>6.2E-2</v>
      </c>
      <c r="AO62" s="10">
        <v>8.1000000000000003E-2</v>
      </c>
      <c r="AP62" s="10">
        <v>0.10100000000000001</v>
      </c>
      <c r="AQ62" s="10">
        <v>0.122</v>
      </c>
      <c r="AR62" s="10">
        <v>0.14199999999999999</v>
      </c>
      <c r="AS62" s="10">
        <v>0.16300000000000001</v>
      </c>
      <c r="AT62" s="10">
        <v>0.185</v>
      </c>
      <c r="AU62" s="10">
        <v>0.20699999999999999</v>
      </c>
      <c r="AV62" s="10">
        <v>0.245</v>
      </c>
      <c r="AW62" s="10">
        <v>0.28299999999999997</v>
      </c>
      <c r="AX62" s="10">
        <v>0.34599999999999997</v>
      </c>
      <c r="AY62" s="10">
        <v>0.432</v>
      </c>
      <c r="AZ62" s="10">
        <v>0.65400000000000003</v>
      </c>
      <c r="BA62" s="10">
        <v>0.92900000000000005</v>
      </c>
      <c r="BB62" s="8">
        <v>0.76254545454545453</v>
      </c>
      <c r="BC62" s="8">
        <v>8.5295454545454549E-2</v>
      </c>
      <c r="BD62" s="8">
        <v>0.91</v>
      </c>
    </row>
    <row r="63" spans="26:56" x14ac:dyDescent="0.15">
      <c r="Z63" s="6">
        <v>29</v>
      </c>
      <c r="AA63" s="1" t="s">
        <v>97</v>
      </c>
      <c r="AB63" s="1" t="s">
        <v>98</v>
      </c>
      <c r="AC63" s="9">
        <v>641002.46680000005</v>
      </c>
      <c r="AD63" s="9">
        <v>5403290.909</v>
      </c>
      <c r="AE63" s="7">
        <v>2150</v>
      </c>
      <c r="AF63" s="6">
        <v>83</v>
      </c>
      <c r="AG63" s="9">
        <v>866</v>
      </c>
      <c r="AH63" s="10">
        <v>0</v>
      </c>
      <c r="AI63" s="10">
        <v>5.0000000000000001E-3</v>
      </c>
      <c r="AJ63" s="10">
        <v>1.4999999999999999E-2</v>
      </c>
      <c r="AK63" s="10">
        <v>2.5000000000000001E-2</v>
      </c>
      <c r="AL63" s="10">
        <v>3.7999999999999999E-2</v>
      </c>
      <c r="AM63" s="10">
        <v>5.5E-2</v>
      </c>
      <c r="AN63" s="10">
        <v>7.2999999999999995E-2</v>
      </c>
      <c r="AO63" s="10">
        <v>9.0999999999999998E-2</v>
      </c>
      <c r="AP63" s="10">
        <v>0.109</v>
      </c>
      <c r="AQ63" s="10">
        <v>0.127</v>
      </c>
      <c r="AR63" s="10">
        <v>0.14799999999999999</v>
      </c>
      <c r="AS63" s="10">
        <v>0.16900000000000001</v>
      </c>
      <c r="AT63" s="10">
        <v>0.191</v>
      </c>
      <c r="AU63" s="10">
        <v>0.21299999999999999</v>
      </c>
      <c r="AV63" s="10">
        <v>0.23499999999999999</v>
      </c>
      <c r="AW63" s="10">
        <v>0.25800000000000001</v>
      </c>
      <c r="AX63" s="10">
        <v>0.309</v>
      </c>
      <c r="AY63" s="10">
        <v>0.39700000000000002</v>
      </c>
      <c r="AZ63" s="10">
        <v>0.63</v>
      </c>
      <c r="BA63" s="10">
        <v>0.90600000000000003</v>
      </c>
      <c r="BB63" s="8">
        <v>0.66</v>
      </c>
      <c r="BC63" s="8">
        <v>0.06</v>
      </c>
      <c r="BD63" s="8">
        <v>0.44</v>
      </c>
    </row>
    <row r="64" spans="26:56" x14ac:dyDescent="0.15">
      <c r="Z64" s="6">
        <v>30</v>
      </c>
      <c r="AA64" s="1" t="s">
        <v>99</v>
      </c>
      <c r="AB64" s="1" t="s">
        <v>100</v>
      </c>
      <c r="AC64" s="9">
        <v>652284.82259999996</v>
      </c>
      <c r="AD64" s="9">
        <v>5430592.2895</v>
      </c>
      <c r="AE64" s="7">
        <v>80.8</v>
      </c>
      <c r="AF64" s="6">
        <v>87</v>
      </c>
      <c r="AG64" s="9">
        <v>917</v>
      </c>
      <c r="AH64" s="10">
        <v>1E-3</v>
      </c>
      <c r="AI64" s="10">
        <v>7.0000000000000001E-3</v>
      </c>
      <c r="AJ64" s="10">
        <v>1.4999999999999999E-2</v>
      </c>
      <c r="AK64" s="10">
        <v>2.5000000000000001E-2</v>
      </c>
      <c r="AL64" s="10">
        <v>3.6999999999999998E-2</v>
      </c>
      <c r="AM64" s="10">
        <v>5.0999999999999997E-2</v>
      </c>
      <c r="AN64" s="10">
        <v>7.0000000000000007E-2</v>
      </c>
      <c r="AO64" s="10">
        <v>0.09</v>
      </c>
      <c r="AP64" s="10">
        <v>0.112</v>
      </c>
      <c r="AQ64" s="10">
        <v>0.13300000000000001</v>
      </c>
      <c r="AR64" s="10">
        <v>0.154</v>
      </c>
      <c r="AS64" s="10">
        <v>0.17599999999999999</v>
      </c>
      <c r="AT64" s="10">
        <v>0.19800000000000001</v>
      </c>
      <c r="AU64" s="10">
        <v>0.224</v>
      </c>
      <c r="AV64" s="10">
        <v>0.26700000000000002</v>
      </c>
      <c r="AW64" s="10">
        <v>0.35699999999999998</v>
      </c>
      <c r="AX64" s="10">
        <v>0.44700000000000001</v>
      </c>
      <c r="AY64" s="10">
        <v>0.53800000000000003</v>
      </c>
      <c r="AZ64" s="10">
        <v>0.628</v>
      </c>
      <c r="BA64" s="10">
        <v>0.71799999999999997</v>
      </c>
      <c r="BB64" s="8">
        <v>0.85</v>
      </c>
      <c r="BC64" s="8">
        <v>0.04</v>
      </c>
      <c r="BD64" s="8">
        <v>0.87</v>
      </c>
    </row>
    <row r="65" spans="26:56" x14ac:dyDescent="0.15">
      <c r="Z65" s="6">
        <v>31</v>
      </c>
      <c r="AA65" s="1" t="s">
        <v>101</v>
      </c>
      <c r="AB65" s="1" t="s">
        <v>102</v>
      </c>
      <c r="AC65" s="9">
        <v>703787.27890000003</v>
      </c>
      <c r="AD65" s="9">
        <v>5409584.4484999999</v>
      </c>
      <c r="AE65" s="7">
        <v>275</v>
      </c>
      <c r="AF65" s="6">
        <v>81</v>
      </c>
      <c r="AG65" s="9">
        <v>750</v>
      </c>
      <c r="AH65" s="10">
        <v>0</v>
      </c>
      <c r="AI65" s="10">
        <v>2E-3</v>
      </c>
      <c r="AJ65" s="10">
        <v>1.2E-2</v>
      </c>
      <c r="AK65" s="10">
        <v>2.5000000000000001E-2</v>
      </c>
      <c r="AL65" s="10">
        <v>0.04</v>
      </c>
      <c r="AM65" s="10">
        <v>5.6000000000000001E-2</v>
      </c>
      <c r="AN65" s="10">
        <v>7.2999999999999995E-2</v>
      </c>
      <c r="AO65" s="10">
        <v>9.0999999999999998E-2</v>
      </c>
      <c r="AP65" s="10">
        <v>0.11</v>
      </c>
      <c r="AQ65" s="10">
        <v>0.129</v>
      </c>
      <c r="AR65" s="10">
        <v>0.14799999999999999</v>
      </c>
      <c r="AS65" s="10">
        <v>0.16800000000000001</v>
      </c>
      <c r="AT65" s="10">
        <v>0.187</v>
      </c>
      <c r="AU65" s="10">
        <v>0.215</v>
      </c>
      <c r="AV65" s="10">
        <v>0.29899999999999999</v>
      </c>
      <c r="AW65" s="10">
        <v>0.38400000000000001</v>
      </c>
      <c r="AX65" s="10">
        <v>0.46899999999999997</v>
      </c>
      <c r="AY65" s="10">
        <v>0.55400000000000005</v>
      </c>
      <c r="AZ65" s="10">
        <v>0.77100000000000002</v>
      </c>
      <c r="BA65" s="10">
        <v>1.0580000000000001</v>
      </c>
      <c r="BB65" s="8">
        <v>0.74779026217228461</v>
      </c>
      <c r="BC65" s="8">
        <v>0.17509363295880151</v>
      </c>
      <c r="BD65" s="8">
        <v>0.98</v>
      </c>
    </row>
    <row r="66" spans="26:56" x14ac:dyDescent="0.15">
      <c r="Z66" s="6">
        <v>32</v>
      </c>
      <c r="AA66" s="1" t="s">
        <v>103</v>
      </c>
      <c r="AB66" s="1" t="s">
        <v>104</v>
      </c>
      <c r="AC66" s="9">
        <v>709928.56330000004</v>
      </c>
      <c r="AD66" s="9">
        <v>5474957.7504000003</v>
      </c>
      <c r="AE66" s="7">
        <v>399</v>
      </c>
      <c r="AF66" s="6">
        <v>81</v>
      </c>
      <c r="AG66" s="9">
        <v>752</v>
      </c>
      <c r="AH66" s="10">
        <v>0</v>
      </c>
      <c r="AI66" s="10">
        <v>8.9999999999999993E-3</v>
      </c>
      <c r="AJ66" s="10">
        <v>2.5000000000000001E-2</v>
      </c>
      <c r="AK66" s="10">
        <v>4.2999999999999997E-2</v>
      </c>
      <c r="AL66" s="10">
        <v>6.3E-2</v>
      </c>
      <c r="AM66" s="10">
        <v>8.3000000000000004E-2</v>
      </c>
      <c r="AN66" s="10">
        <v>0.104</v>
      </c>
      <c r="AO66" s="10">
        <v>0.125</v>
      </c>
      <c r="AP66" s="10">
        <v>0.14699999999999999</v>
      </c>
      <c r="AQ66" s="10">
        <v>0.16900000000000001</v>
      </c>
      <c r="AR66" s="10">
        <v>0.191</v>
      </c>
      <c r="AS66" s="10">
        <v>0.22</v>
      </c>
      <c r="AT66" s="10">
        <v>0.26200000000000001</v>
      </c>
      <c r="AU66" s="10">
        <v>0.30499999999999999</v>
      </c>
      <c r="AV66" s="10">
        <v>0.38500000000000001</v>
      </c>
      <c r="AW66" s="10">
        <v>0.47199999999999998</v>
      </c>
      <c r="AX66" s="10">
        <v>0.56000000000000005</v>
      </c>
      <c r="AY66" s="10">
        <v>0.76</v>
      </c>
      <c r="AZ66" s="10">
        <v>1.048</v>
      </c>
      <c r="BA66" s="10">
        <v>1.3360000000000001</v>
      </c>
      <c r="BB66" s="8">
        <v>0.68117794486215544</v>
      </c>
      <c r="BC66" s="8">
        <v>0.16749373433583958</v>
      </c>
      <c r="BD66" s="8">
        <v>0.96</v>
      </c>
    </row>
    <row r="67" spans="26:56" x14ac:dyDescent="0.15">
      <c r="Z67" s="6">
        <v>33</v>
      </c>
      <c r="AA67" s="1" t="s">
        <v>105</v>
      </c>
      <c r="AB67" s="1" t="s">
        <v>106</v>
      </c>
      <c r="AC67" s="9">
        <v>727769.9094</v>
      </c>
      <c r="AD67" s="9">
        <v>5436363.7368999999</v>
      </c>
      <c r="AE67" s="7">
        <v>554</v>
      </c>
      <c r="AF67" s="6">
        <v>81</v>
      </c>
      <c r="AG67" s="9">
        <v>756</v>
      </c>
      <c r="AH67" s="10">
        <v>0</v>
      </c>
      <c r="AI67" s="10">
        <v>2E-3</v>
      </c>
      <c r="AJ67" s="10">
        <v>1.4E-2</v>
      </c>
      <c r="AK67" s="10">
        <v>2.9000000000000001E-2</v>
      </c>
      <c r="AL67" s="10">
        <v>4.4999999999999998E-2</v>
      </c>
      <c r="AM67" s="10">
        <v>6.3E-2</v>
      </c>
      <c r="AN67" s="10">
        <v>8.1000000000000003E-2</v>
      </c>
      <c r="AO67" s="10">
        <v>0.10100000000000001</v>
      </c>
      <c r="AP67" s="10">
        <v>0.122</v>
      </c>
      <c r="AQ67" s="10">
        <v>0.14299999999999999</v>
      </c>
      <c r="AR67" s="10">
        <v>0.16500000000000001</v>
      </c>
      <c r="AS67" s="10">
        <v>0.189</v>
      </c>
      <c r="AT67" s="10">
        <v>0.214</v>
      </c>
      <c r="AU67" s="10">
        <v>0.23899999999999999</v>
      </c>
      <c r="AV67" s="10">
        <v>0.29199999999999998</v>
      </c>
      <c r="AW67" s="10">
        <v>0.378</v>
      </c>
      <c r="AX67" s="10">
        <v>0.46400000000000002</v>
      </c>
      <c r="AY67" s="10">
        <v>0.55000000000000004</v>
      </c>
      <c r="AZ67" s="10">
        <v>0.80500000000000005</v>
      </c>
      <c r="BA67" s="10">
        <v>1.093</v>
      </c>
      <c r="BB67" s="8">
        <v>0.70487364620938631</v>
      </c>
      <c r="BC67" s="8">
        <v>0.1975812274368231</v>
      </c>
      <c r="BD67" s="8">
        <v>0.97</v>
      </c>
    </row>
    <row r="68" spans="26:56" x14ac:dyDescent="0.15">
      <c r="Z68" s="6">
        <v>34</v>
      </c>
      <c r="AA68" s="1" t="s">
        <v>107</v>
      </c>
      <c r="AB68" s="1" t="s">
        <v>108</v>
      </c>
      <c r="AC68" s="9">
        <v>722576.57689999999</v>
      </c>
      <c r="AD68" s="9">
        <v>5387945.7693999996</v>
      </c>
      <c r="AE68" s="7">
        <v>36.700000000000003</v>
      </c>
      <c r="AF68" s="6">
        <v>81</v>
      </c>
      <c r="AG68" s="9">
        <v>875</v>
      </c>
      <c r="AH68" s="10">
        <v>0</v>
      </c>
      <c r="AI68" s="10">
        <v>1E-3</v>
      </c>
      <c r="AJ68" s="10">
        <v>5.0000000000000001E-3</v>
      </c>
      <c r="AK68" s="10">
        <v>0.01</v>
      </c>
      <c r="AL68" s="10">
        <v>1.6E-2</v>
      </c>
      <c r="AM68" s="10">
        <v>3.1E-2</v>
      </c>
      <c r="AN68" s="10">
        <v>4.4999999999999998E-2</v>
      </c>
      <c r="AO68" s="10">
        <v>6.6000000000000003E-2</v>
      </c>
      <c r="AP68" s="10">
        <v>0.09</v>
      </c>
      <c r="AQ68" s="10">
        <v>0.11600000000000001</v>
      </c>
      <c r="AR68" s="10">
        <v>0.14199999999999999</v>
      </c>
      <c r="AS68" s="10">
        <v>0.185</v>
      </c>
      <c r="AT68" s="10">
        <v>0.22800000000000001</v>
      </c>
      <c r="AU68" s="10">
        <v>0.27200000000000002</v>
      </c>
      <c r="AV68" s="10">
        <v>0.32700000000000001</v>
      </c>
      <c r="AW68" s="10">
        <v>0.41299999999999998</v>
      </c>
      <c r="AX68" s="10">
        <v>0.5</v>
      </c>
      <c r="AY68" s="10">
        <v>0.59</v>
      </c>
      <c r="AZ68" s="10">
        <v>0.68</v>
      </c>
      <c r="BA68" s="10">
        <v>0.873</v>
      </c>
      <c r="BB68" s="8">
        <v>0.83596730245231599</v>
      </c>
      <c r="BC68" s="8">
        <v>2.1253405994550407E-2</v>
      </c>
      <c r="BD68" s="8">
        <v>1</v>
      </c>
    </row>
    <row r="69" spans="26:56" x14ac:dyDescent="0.15">
      <c r="Z69" s="6">
        <v>35</v>
      </c>
      <c r="AA69" s="1" t="s">
        <v>109</v>
      </c>
      <c r="AB69" s="1" t="s">
        <v>110</v>
      </c>
      <c r="AC69" s="9">
        <v>719573.62340000004</v>
      </c>
      <c r="AD69" s="9">
        <v>5393949.7265999997</v>
      </c>
      <c r="AE69" s="7">
        <v>2000</v>
      </c>
      <c r="AF69" s="6">
        <v>85</v>
      </c>
      <c r="AG69" s="9">
        <v>775</v>
      </c>
      <c r="AH69" s="10">
        <v>0</v>
      </c>
      <c r="AI69" s="10">
        <v>0</v>
      </c>
      <c r="AJ69" s="10">
        <v>1E-3</v>
      </c>
      <c r="AK69" s="10">
        <v>8.0000000000000002E-3</v>
      </c>
      <c r="AL69" s="10">
        <v>1.7000000000000001E-2</v>
      </c>
      <c r="AM69" s="10">
        <v>2.9000000000000001E-2</v>
      </c>
      <c r="AN69" s="10">
        <v>4.3999999999999997E-2</v>
      </c>
      <c r="AO69" s="10">
        <v>0.06</v>
      </c>
      <c r="AP69" s="10">
        <v>7.6999999999999999E-2</v>
      </c>
      <c r="AQ69" s="10">
        <v>9.6000000000000002E-2</v>
      </c>
      <c r="AR69" s="10">
        <v>0.115</v>
      </c>
      <c r="AS69" s="10">
        <v>0.13600000000000001</v>
      </c>
      <c r="AT69" s="10">
        <v>0.157</v>
      </c>
      <c r="AU69" s="10">
        <v>0.189</v>
      </c>
      <c r="AV69" s="10">
        <v>0.23200000000000001</v>
      </c>
      <c r="AW69" s="10">
        <v>0.27500000000000002</v>
      </c>
      <c r="AX69" s="10">
        <v>0.35099999999999998</v>
      </c>
      <c r="AY69" s="10">
        <v>0.436</v>
      </c>
      <c r="AZ69" s="10">
        <v>0.52200000000000002</v>
      </c>
      <c r="BA69" s="10">
        <v>0.68700000000000006</v>
      </c>
      <c r="BB69" s="1" t="s">
        <v>40</v>
      </c>
      <c r="BC69" s="1" t="s">
        <v>40</v>
      </c>
      <c r="BD69" s="1" t="s">
        <v>40</v>
      </c>
    </row>
    <row r="70" spans="26:56" x14ac:dyDescent="0.15">
      <c r="Z70" s="6">
        <v>36</v>
      </c>
      <c r="AA70" s="1" t="s">
        <v>111</v>
      </c>
      <c r="AB70" s="1" t="s">
        <v>112</v>
      </c>
      <c r="AC70" s="9">
        <v>396569.36009999999</v>
      </c>
      <c r="AD70" s="9">
        <v>5366549.6549000004</v>
      </c>
      <c r="AE70" s="7">
        <v>343</v>
      </c>
      <c r="AF70" s="6">
        <v>81</v>
      </c>
      <c r="AG70" s="9">
        <v>1022</v>
      </c>
      <c r="AH70" s="10">
        <v>0</v>
      </c>
      <c r="AI70" s="10">
        <v>0</v>
      </c>
      <c r="AJ70" s="10">
        <v>1E-3</v>
      </c>
      <c r="AK70" s="10">
        <v>8.0000000000000002E-3</v>
      </c>
      <c r="AL70" s="10">
        <v>1.7999999999999999E-2</v>
      </c>
      <c r="AM70" s="10">
        <v>0.03</v>
      </c>
      <c r="AN70" s="10">
        <v>4.7E-2</v>
      </c>
      <c r="AO70" s="10">
        <v>6.4000000000000001E-2</v>
      </c>
      <c r="AP70" s="10">
        <v>8.2000000000000003E-2</v>
      </c>
      <c r="AQ70" s="10">
        <v>9.9000000000000005E-2</v>
      </c>
      <c r="AR70" s="10">
        <v>0.11700000000000001</v>
      </c>
      <c r="AS70" s="10">
        <v>0.13500000000000001</v>
      </c>
      <c r="AT70" s="10">
        <v>0.17299999999999999</v>
      </c>
      <c r="AU70" s="10">
        <v>0.21099999999999999</v>
      </c>
      <c r="AV70" s="10">
        <v>0.249</v>
      </c>
      <c r="AW70" s="10">
        <v>0.28699999999999998</v>
      </c>
      <c r="AX70" s="10">
        <v>0.32500000000000001</v>
      </c>
      <c r="AY70" s="10">
        <v>0.36399999999999999</v>
      </c>
      <c r="AZ70" s="10">
        <v>0.43</v>
      </c>
      <c r="BA70" s="10">
        <v>0.59599999999999997</v>
      </c>
      <c r="BB70" s="8">
        <v>0.60241982507288627</v>
      </c>
      <c r="BC70" s="8">
        <v>7.0962099125364428E-2</v>
      </c>
      <c r="BD70" s="8">
        <v>0.83</v>
      </c>
    </row>
    <row r="71" spans="26:56" x14ac:dyDescent="0.15">
      <c r="Z71" s="6">
        <v>37</v>
      </c>
      <c r="AA71" s="1" t="s">
        <v>113</v>
      </c>
      <c r="AB71" s="1" t="s">
        <v>114</v>
      </c>
      <c r="AC71" s="9">
        <v>367167.6825</v>
      </c>
      <c r="AD71" s="9">
        <v>5329754.9546999997</v>
      </c>
      <c r="AE71" s="7">
        <v>72</v>
      </c>
      <c r="AF71" s="6">
        <v>82</v>
      </c>
      <c r="AG71" s="9">
        <v>1177</v>
      </c>
      <c r="AH71" s="10">
        <v>0</v>
      </c>
      <c r="AI71" s="10">
        <v>0</v>
      </c>
      <c r="AJ71" s="10">
        <v>3.0000000000000001E-3</v>
      </c>
      <c r="AK71" s="10">
        <v>8.0000000000000002E-3</v>
      </c>
      <c r="AL71" s="10">
        <v>1.4999999999999999E-2</v>
      </c>
      <c r="AM71" s="10">
        <v>2.1999999999999999E-2</v>
      </c>
      <c r="AN71" s="10">
        <v>2.9000000000000001E-2</v>
      </c>
      <c r="AO71" s="10">
        <v>3.9E-2</v>
      </c>
      <c r="AP71" s="10">
        <v>6.4000000000000001E-2</v>
      </c>
      <c r="AQ71" s="10">
        <v>0.10199999999999999</v>
      </c>
      <c r="AR71" s="10">
        <v>0.14099999999999999</v>
      </c>
      <c r="AS71" s="10">
        <v>0.185</v>
      </c>
      <c r="AT71" s="10">
        <v>0.22900000000000001</v>
      </c>
      <c r="AU71" s="10">
        <v>0.27300000000000002</v>
      </c>
      <c r="AV71" s="10">
        <v>0.317</v>
      </c>
      <c r="AW71" s="10">
        <v>0.36199999999999999</v>
      </c>
      <c r="AX71" s="10">
        <v>0.40799999999999997</v>
      </c>
      <c r="AY71" s="10">
        <v>0.45400000000000001</v>
      </c>
      <c r="AZ71" s="10">
        <v>0.5</v>
      </c>
      <c r="BA71" s="10">
        <v>0.626</v>
      </c>
      <c r="BB71" s="8">
        <v>0.81555555555555559</v>
      </c>
      <c r="BC71" s="8">
        <v>3.7499999999999999E-2</v>
      </c>
      <c r="BD71" s="8">
        <v>0.43</v>
      </c>
    </row>
    <row r="72" spans="26:56" x14ac:dyDescent="0.15">
      <c r="Z72" s="6">
        <v>38</v>
      </c>
      <c r="AA72" s="1" t="s">
        <v>115</v>
      </c>
      <c r="AB72" s="1" t="s">
        <v>116</v>
      </c>
      <c r="AC72" s="9">
        <v>335740.61499999999</v>
      </c>
      <c r="AD72" s="9">
        <v>5298623.1343999999</v>
      </c>
      <c r="AE72" s="7">
        <v>139</v>
      </c>
      <c r="AF72" s="6">
        <v>82</v>
      </c>
      <c r="AG72" s="9">
        <v>1752</v>
      </c>
      <c r="AH72" s="10">
        <v>0</v>
      </c>
      <c r="AI72" s="10">
        <v>0</v>
      </c>
      <c r="AJ72" s="10">
        <v>3.0000000000000001E-3</v>
      </c>
      <c r="AK72" s="10">
        <v>7.0000000000000001E-3</v>
      </c>
      <c r="AL72" s="10">
        <v>1.0999999999999999E-2</v>
      </c>
      <c r="AM72" s="10">
        <v>1.4999999999999999E-2</v>
      </c>
      <c r="AN72" s="10">
        <v>2.5000000000000001E-2</v>
      </c>
      <c r="AO72" s="10">
        <v>3.7999999999999999E-2</v>
      </c>
      <c r="AP72" s="10">
        <v>5.2999999999999999E-2</v>
      </c>
      <c r="AQ72" s="10">
        <v>6.7000000000000004E-2</v>
      </c>
      <c r="AR72" s="10">
        <v>9.4E-2</v>
      </c>
      <c r="AS72" s="10">
        <v>0.13400000000000001</v>
      </c>
      <c r="AT72" s="10">
        <v>0.17699999999999999</v>
      </c>
      <c r="AU72" s="10">
        <v>0.221</v>
      </c>
      <c r="AV72" s="10">
        <v>0.26400000000000001</v>
      </c>
      <c r="AW72" s="10">
        <v>0.308</v>
      </c>
      <c r="AX72" s="10">
        <v>0.35199999999999998</v>
      </c>
      <c r="AY72" s="10">
        <v>0.39800000000000002</v>
      </c>
      <c r="AZ72" s="10">
        <v>0.443</v>
      </c>
      <c r="BA72" s="10">
        <v>0.60299999999999998</v>
      </c>
      <c r="BB72" s="8">
        <v>0.65618705035971214</v>
      </c>
      <c r="BC72" s="8">
        <v>4.1870503597122306E-2</v>
      </c>
      <c r="BD72" s="8">
        <v>0.73</v>
      </c>
    </row>
    <row r="73" spans="26:56" x14ac:dyDescent="0.15">
      <c r="Z73" s="6">
        <v>39</v>
      </c>
      <c r="AA73" s="1" t="s">
        <v>117</v>
      </c>
      <c r="AB73" s="1" t="s">
        <v>118</v>
      </c>
      <c r="AC73" s="9">
        <v>349008.34779999999</v>
      </c>
      <c r="AD73" s="9">
        <v>5275124.0575000001</v>
      </c>
      <c r="AE73" s="7">
        <v>205</v>
      </c>
      <c r="AF73" s="6">
        <v>81</v>
      </c>
      <c r="AG73" s="9">
        <v>2058</v>
      </c>
      <c r="AH73" s="10">
        <v>0</v>
      </c>
      <c r="AI73" s="10">
        <v>1E-3</v>
      </c>
      <c r="AJ73" s="10">
        <v>5.0000000000000001E-3</v>
      </c>
      <c r="AK73" s="10">
        <v>8.9999999999999993E-3</v>
      </c>
      <c r="AL73" s="10">
        <v>1.7000000000000001E-2</v>
      </c>
      <c r="AM73" s="10">
        <v>2.8000000000000001E-2</v>
      </c>
      <c r="AN73" s="10">
        <v>4.2000000000000003E-2</v>
      </c>
      <c r="AO73" s="10">
        <v>5.6000000000000001E-2</v>
      </c>
      <c r="AP73" s="10">
        <v>7.0999999999999994E-2</v>
      </c>
      <c r="AQ73" s="10">
        <v>8.5000000000000006E-2</v>
      </c>
      <c r="AR73" s="10">
        <v>0.1</v>
      </c>
      <c r="AS73" s="10">
        <v>0.114</v>
      </c>
      <c r="AT73" s="10">
        <v>0.14299999999999999</v>
      </c>
      <c r="AU73" s="10">
        <v>0.183</v>
      </c>
      <c r="AV73" s="10">
        <v>0.22900000000000001</v>
      </c>
      <c r="AW73" s="10">
        <v>0.27400000000000002</v>
      </c>
      <c r="AX73" s="10">
        <v>0.31900000000000001</v>
      </c>
      <c r="AY73" s="10">
        <v>0.36799999999999999</v>
      </c>
      <c r="AZ73" s="10">
        <v>0.46200000000000002</v>
      </c>
      <c r="BA73" s="10">
        <v>0.67700000000000005</v>
      </c>
      <c r="BB73" s="8">
        <v>8.3951219512195127E-2</v>
      </c>
      <c r="BC73" s="8">
        <v>7.0926829268292677E-2</v>
      </c>
      <c r="BD73" s="8">
        <v>0.6</v>
      </c>
    </row>
    <row r="74" spans="26:56" x14ac:dyDescent="0.15">
      <c r="Z74" s="6">
        <v>40</v>
      </c>
      <c r="AA74" s="1" t="s">
        <v>119</v>
      </c>
      <c r="AB74" s="1" t="s">
        <v>120</v>
      </c>
      <c r="AC74" s="9">
        <v>445144.60550000001</v>
      </c>
      <c r="AD74" s="9">
        <v>5300503.5965999998</v>
      </c>
      <c r="AE74" s="7">
        <v>230</v>
      </c>
      <c r="AF74" s="6">
        <v>82</v>
      </c>
      <c r="AG74" s="9">
        <v>1978</v>
      </c>
      <c r="AH74" s="10">
        <v>0</v>
      </c>
      <c r="AI74" s="10">
        <v>2E-3</v>
      </c>
      <c r="AJ74" s="10">
        <v>4.0000000000000001E-3</v>
      </c>
      <c r="AK74" s="10">
        <v>8.9999999999999993E-3</v>
      </c>
      <c r="AL74" s="10">
        <v>1.4999999999999999E-2</v>
      </c>
      <c r="AM74" s="10">
        <v>2.1999999999999999E-2</v>
      </c>
      <c r="AN74" s="10">
        <v>3.1E-2</v>
      </c>
      <c r="AO74" s="10">
        <v>4.5999999999999999E-2</v>
      </c>
      <c r="AP74" s="10">
        <v>6.0999999999999999E-2</v>
      </c>
      <c r="AQ74" s="10">
        <v>7.5999999999999998E-2</v>
      </c>
      <c r="AR74" s="10">
        <v>9.0999999999999998E-2</v>
      </c>
      <c r="AS74" s="10">
        <v>0.106</v>
      </c>
      <c r="AT74" s="10">
        <v>0.121</v>
      </c>
      <c r="AU74" s="10">
        <v>0.13800000000000001</v>
      </c>
      <c r="AV74" s="10">
        <v>0.18099999999999999</v>
      </c>
      <c r="AW74" s="10">
        <v>0.22500000000000001</v>
      </c>
      <c r="AX74" s="10">
        <v>0.26900000000000002</v>
      </c>
      <c r="AY74" s="10">
        <v>0.313</v>
      </c>
      <c r="AZ74" s="10">
        <v>0.36799999999999999</v>
      </c>
      <c r="BA74" s="10">
        <v>0.55400000000000005</v>
      </c>
      <c r="BB74" s="8">
        <v>0.19934782608695653</v>
      </c>
      <c r="BC74" s="8">
        <v>4.9260869565217393E-2</v>
      </c>
      <c r="BD74" s="8">
        <v>0.34</v>
      </c>
    </row>
    <row r="75" spans="26:56" x14ac:dyDescent="0.15">
      <c r="Z75" s="6">
        <v>41</v>
      </c>
      <c r="AA75" s="1" t="s">
        <v>121</v>
      </c>
      <c r="AB75" s="1" t="s">
        <v>122</v>
      </c>
      <c r="AC75" s="9">
        <v>504893.72850000003</v>
      </c>
      <c r="AD75" s="9">
        <v>5287525.8592999997</v>
      </c>
      <c r="AE75" s="7">
        <v>1340</v>
      </c>
      <c r="AF75" s="6">
        <v>84</v>
      </c>
      <c r="AG75" s="9">
        <v>1279</v>
      </c>
      <c r="AH75" s="10">
        <v>0</v>
      </c>
      <c r="AI75" s="10">
        <v>2E-3</v>
      </c>
      <c r="AJ75" s="10">
        <v>8.0000000000000002E-3</v>
      </c>
      <c r="AK75" s="10">
        <v>1.7000000000000001E-2</v>
      </c>
      <c r="AL75" s="10">
        <v>2.9000000000000001E-2</v>
      </c>
      <c r="AM75" s="10">
        <v>4.2999999999999997E-2</v>
      </c>
      <c r="AN75" s="10">
        <v>5.8000000000000003E-2</v>
      </c>
      <c r="AO75" s="10">
        <v>7.4999999999999997E-2</v>
      </c>
      <c r="AP75" s="10">
        <v>9.2999999999999999E-2</v>
      </c>
      <c r="AQ75" s="10">
        <v>0.111</v>
      </c>
      <c r="AR75" s="10">
        <v>0.129</v>
      </c>
      <c r="AS75" s="10">
        <v>0.14699999999999999</v>
      </c>
      <c r="AT75" s="10">
        <v>0.16500000000000001</v>
      </c>
      <c r="AU75" s="10">
        <v>0.183</v>
      </c>
      <c r="AV75" s="10">
        <v>0.219</v>
      </c>
      <c r="AW75" s="10">
        <v>0.25900000000000001</v>
      </c>
      <c r="AX75" s="10">
        <v>0.29899999999999999</v>
      </c>
      <c r="AY75" s="10">
        <v>0.33900000000000002</v>
      </c>
      <c r="AZ75" s="10">
        <v>0.38</v>
      </c>
      <c r="BA75" s="10">
        <v>0.44600000000000001</v>
      </c>
      <c r="BB75" s="1" t="s">
        <v>40</v>
      </c>
      <c r="BC75" s="1" t="s">
        <v>40</v>
      </c>
      <c r="BD75" s="1" t="s">
        <v>40</v>
      </c>
    </row>
    <row r="76" spans="26:56" x14ac:dyDescent="0.15">
      <c r="Z76" s="6">
        <v>42</v>
      </c>
      <c r="AA76" s="1" t="s">
        <v>123</v>
      </c>
      <c r="AB76" s="1" t="s">
        <v>124</v>
      </c>
      <c r="AC76" s="9">
        <v>612768.90399999998</v>
      </c>
      <c r="AD76" s="9">
        <v>5335965.1333999997</v>
      </c>
      <c r="AE76" s="7">
        <v>99.5</v>
      </c>
      <c r="AF76" s="6">
        <v>90</v>
      </c>
      <c r="AG76" s="9">
        <v>1166</v>
      </c>
      <c r="AH76" s="10">
        <v>0</v>
      </c>
      <c r="AI76" s="10">
        <v>0</v>
      </c>
      <c r="AJ76" s="10">
        <v>2E-3</v>
      </c>
      <c r="AK76" s="10">
        <v>5.0000000000000001E-3</v>
      </c>
      <c r="AL76" s="10">
        <v>1.2999999999999999E-2</v>
      </c>
      <c r="AM76" s="10">
        <v>2.4E-2</v>
      </c>
      <c r="AN76" s="10">
        <v>3.5000000000000003E-2</v>
      </c>
      <c r="AO76" s="10">
        <v>4.7E-2</v>
      </c>
      <c r="AP76" s="10">
        <v>5.8999999999999997E-2</v>
      </c>
      <c r="AQ76" s="10">
        <v>7.0999999999999994E-2</v>
      </c>
      <c r="AR76" s="10">
        <v>8.3000000000000004E-2</v>
      </c>
      <c r="AS76" s="10">
        <v>9.5000000000000001E-2</v>
      </c>
      <c r="AT76" s="10">
        <v>0.108</v>
      </c>
      <c r="AU76" s="10">
        <v>0.124</v>
      </c>
      <c r="AV76" s="10">
        <v>0.14000000000000001</v>
      </c>
      <c r="AW76" s="10">
        <v>0.157</v>
      </c>
      <c r="AX76" s="10">
        <v>0.184</v>
      </c>
      <c r="AY76" s="10">
        <v>0.224</v>
      </c>
      <c r="AZ76" s="10">
        <v>0.26500000000000001</v>
      </c>
      <c r="BA76" s="10">
        <v>0.30599999999999999</v>
      </c>
      <c r="BB76" s="8">
        <v>0.6</v>
      </c>
      <c r="BC76" s="8">
        <v>0.05</v>
      </c>
      <c r="BD76" s="8">
        <v>1</v>
      </c>
    </row>
    <row r="77" spans="26:56" x14ac:dyDescent="0.15">
      <c r="Z77" s="6">
        <v>43</v>
      </c>
      <c r="AA77" s="1" t="s">
        <v>125</v>
      </c>
      <c r="AB77" s="1" t="s">
        <v>126</v>
      </c>
      <c r="AC77" s="9">
        <v>616814.89350000001</v>
      </c>
      <c r="AD77" s="9">
        <v>5289101.0882000001</v>
      </c>
      <c r="AE77" s="7">
        <v>1170</v>
      </c>
      <c r="AF77" s="6">
        <v>81</v>
      </c>
      <c r="AG77" s="9">
        <v>1114</v>
      </c>
      <c r="AH77" s="10">
        <v>0</v>
      </c>
      <c r="AI77" s="10">
        <v>1E-3</v>
      </c>
      <c r="AJ77" s="10">
        <v>7.0000000000000001E-3</v>
      </c>
      <c r="AK77" s="10">
        <v>1.6E-2</v>
      </c>
      <c r="AL77" s="10">
        <v>2.5999999999999999E-2</v>
      </c>
      <c r="AM77" s="10">
        <v>3.6999999999999998E-2</v>
      </c>
      <c r="AN77" s="10">
        <v>4.9000000000000002E-2</v>
      </c>
      <c r="AO77" s="10">
        <v>6.3E-2</v>
      </c>
      <c r="AP77" s="10">
        <v>7.9000000000000001E-2</v>
      </c>
      <c r="AQ77" s="10">
        <v>9.7000000000000003E-2</v>
      </c>
      <c r="AR77" s="10">
        <v>0.115</v>
      </c>
      <c r="AS77" s="10">
        <v>0.13500000000000001</v>
      </c>
      <c r="AT77" s="10">
        <v>0.155</v>
      </c>
      <c r="AU77" s="10">
        <v>0.17599999999999999</v>
      </c>
      <c r="AV77" s="10">
        <v>0.19700000000000001</v>
      </c>
      <c r="AW77" s="10">
        <v>0.219</v>
      </c>
      <c r="AX77" s="10">
        <v>0.24</v>
      </c>
      <c r="AY77" s="10">
        <v>0.29599999999999999</v>
      </c>
      <c r="AZ77" s="10">
        <v>0.45500000000000002</v>
      </c>
      <c r="BA77" s="10">
        <v>0.72499999999999998</v>
      </c>
      <c r="BB77" s="8">
        <v>0.32237606837606836</v>
      </c>
      <c r="BC77" s="8">
        <v>0.18495726495726497</v>
      </c>
      <c r="BD77" s="8">
        <v>0.96</v>
      </c>
    </row>
    <row r="78" spans="26:56" x14ac:dyDescent="0.15">
      <c r="Z78" s="6">
        <v>44</v>
      </c>
      <c r="AA78" s="1" t="s">
        <v>127</v>
      </c>
      <c r="AB78" s="1" t="s">
        <v>128</v>
      </c>
      <c r="AC78" s="9">
        <v>626520.78150000004</v>
      </c>
      <c r="AD78" s="9">
        <v>5230068.6907000002</v>
      </c>
      <c r="AE78" s="7">
        <v>205</v>
      </c>
      <c r="AF78" s="6">
        <v>81</v>
      </c>
      <c r="AG78" s="9">
        <v>1439</v>
      </c>
      <c r="AH78" s="10">
        <v>0</v>
      </c>
      <c r="AI78" s="10">
        <v>2E-3</v>
      </c>
      <c r="AJ78" s="10">
        <v>7.0000000000000001E-3</v>
      </c>
      <c r="AK78" s="10">
        <v>1.4E-2</v>
      </c>
      <c r="AL78" s="10">
        <v>2.4E-2</v>
      </c>
      <c r="AM78" s="10">
        <v>3.5000000000000003E-2</v>
      </c>
      <c r="AN78" s="10">
        <v>4.5999999999999999E-2</v>
      </c>
      <c r="AO78" s="10">
        <v>6.0999999999999999E-2</v>
      </c>
      <c r="AP78" s="10">
        <v>7.4999999999999997E-2</v>
      </c>
      <c r="AQ78" s="10">
        <v>9.0999999999999998E-2</v>
      </c>
      <c r="AR78" s="10">
        <v>0.106</v>
      </c>
      <c r="AS78" s="10">
        <v>0.122</v>
      </c>
      <c r="AT78" s="10">
        <v>0.13800000000000001</v>
      </c>
      <c r="AU78" s="10">
        <v>0.156</v>
      </c>
      <c r="AV78" s="10">
        <v>0.17499999999999999</v>
      </c>
      <c r="AW78" s="10">
        <v>0.19400000000000001</v>
      </c>
      <c r="AX78" s="10">
        <v>0.21199999999999999</v>
      </c>
      <c r="AY78" s="10">
        <v>0.23799999999999999</v>
      </c>
      <c r="AZ78" s="10">
        <v>0.27500000000000002</v>
      </c>
      <c r="BA78" s="10">
        <v>0.41499999999999998</v>
      </c>
      <c r="BB78" s="8">
        <v>0.26482926829268294</v>
      </c>
      <c r="BC78" s="8">
        <v>9.1219512195121949E-2</v>
      </c>
      <c r="BD78" s="8">
        <v>0.96</v>
      </c>
    </row>
    <row r="79" spans="26:56" x14ac:dyDescent="0.15">
      <c r="Z79" s="6">
        <v>45</v>
      </c>
      <c r="AA79" s="1" t="s">
        <v>129</v>
      </c>
      <c r="AB79" s="1" t="s">
        <v>130</v>
      </c>
      <c r="AC79" s="9">
        <v>631593.54709999997</v>
      </c>
      <c r="AD79" s="9">
        <v>5220543.7922999999</v>
      </c>
      <c r="AE79" s="7">
        <v>166</v>
      </c>
      <c r="AF79" s="6">
        <v>81</v>
      </c>
      <c r="AG79" s="9">
        <v>1559</v>
      </c>
      <c r="AH79" s="10">
        <v>0</v>
      </c>
      <c r="AI79" s="10">
        <v>0</v>
      </c>
      <c r="AJ79" s="10">
        <v>5.0000000000000001E-3</v>
      </c>
      <c r="AK79" s="10">
        <v>1.2999999999999999E-2</v>
      </c>
      <c r="AL79" s="10">
        <v>2.1999999999999999E-2</v>
      </c>
      <c r="AM79" s="10">
        <v>3.2000000000000001E-2</v>
      </c>
      <c r="AN79" s="10">
        <v>4.3999999999999997E-2</v>
      </c>
      <c r="AO79" s="10">
        <v>5.5E-2</v>
      </c>
      <c r="AP79" s="10">
        <v>7.0000000000000007E-2</v>
      </c>
      <c r="AQ79" s="10">
        <v>8.5999999999999993E-2</v>
      </c>
      <c r="AR79" s="10">
        <v>0.104</v>
      </c>
      <c r="AS79" s="10">
        <v>0.122</v>
      </c>
      <c r="AT79" s="10">
        <v>0.14000000000000001</v>
      </c>
      <c r="AU79" s="10">
        <v>0.159</v>
      </c>
      <c r="AV79" s="10">
        <v>0.17799999999999999</v>
      </c>
      <c r="AW79" s="10">
        <v>0.19700000000000001</v>
      </c>
      <c r="AX79" s="10">
        <v>0.216</v>
      </c>
      <c r="AY79" s="10">
        <v>0.23599999999999999</v>
      </c>
      <c r="AZ79" s="10">
        <v>0.28899999999999998</v>
      </c>
      <c r="BA79" s="10">
        <v>0.45</v>
      </c>
      <c r="BB79" s="8">
        <v>0.36879518072289158</v>
      </c>
      <c r="BC79" s="8">
        <v>8.9578313253012049E-2</v>
      </c>
      <c r="BD79" s="8">
        <v>0.92</v>
      </c>
    </row>
    <row r="80" spans="26:56" x14ac:dyDescent="0.15">
      <c r="Z80" s="6">
        <v>46</v>
      </c>
      <c r="AA80" s="1" t="s">
        <v>131</v>
      </c>
      <c r="AB80" s="1" t="s">
        <v>132</v>
      </c>
      <c r="AC80" s="9">
        <v>593160.69660000002</v>
      </c>
      <c r="AD80" s="9">
        <v>5191749.5369999995</v>
      </c>
      <c r="AE80" s="7">
        <v>115</v>
      </c>
      <c r="AF80" s="6">
        <v>81</v>
      </c>
      <c r="AG80" s="9">
        <v>1346</v>
      </c>
      <c r="AH80" s="10">
        <v>0</v>
      </c>
      <c r="AI80" s="10">
        <v>4.0000000000000001E-3</v>
      </c>
      <c r="AJ80" s="10">
        <v>1.2999999999999999E-2</v>
      </c>
      <c r="AK80" s="10">
        <v>2.4E-2</v>
      </c>
      <c r="AL80" s="10">
        <v>3.5999999999999997E-2</v>
      </c>
      <c r="AM80" s="10">
        <v>4.8000000000000001E-2</v>
      </c>
      <c r="AN80" s="10">
        <v>6.3E-2</v>
      </c>
      <c r="AO80" s="10">
        <v>7.9000000000000001E-2</v>
      </c>
      <c r="AP80" s="10">
        <v>9.5000000000000001E-2</v>
      </c>
      <c r="AQ80" s="10">
        <v>0.112</v>
      </c>
      <c r="AR80" s="10">
        <v>0.129</v>
      </c>
      <c r="AS80" s="10">
        <v>0.14599999999999999</v>
      </c>
      <c r="AT80" s="10">
        <v>0.16300000000000001</v>
      </c>
      <c r="AU80" s="10">
        <v>0.19500000000000001</v>
      </c>
      <c r="AV80" s="10">
        <v>0.245</v>
      </c>
      <c r="AW80" s="10">
        <v>0.311</v>
      </c>
      <c r="AX80" s="10">
        <v>0.376</v>
      </c>
      <c r="AY80" s="10">
        <v>0.441</v>
      </c>
      <c r="AZ80" s="10">
        <v>0.51700000000000002</v>
      </c>
      <c r="BA80" s="10">
        <v>0.71899999999999997</v>
      </c>
      <c r="BB80" s="8">
        <v>0.15765217391304348</v>
      </c>
      <c r="BC80" s="8">
        <v>7.3130434782608694E-2</v>
      </c>
      <c r="BD80" s="8">
        <v>0.92</v>
      </c>
    </row>
    <row r="81" spans="26:56" x14ac:dyDescent="0.15">
      <c r="Z81" s="6">
        <v>47</v>
      </c>
      <c r="AA81" s="1" t="s">
        <v>133</v>
      </c>
      <c r="AB81" s="1" t="s">
        <v>134</v>
      </c>
      <c r="AC81" s="9">
        <v>661700.76710000006</v>
      </c>
      <c r="AD81" s="9">
        <v>5257246.3680999996</v>
      </c>
      <c r="AE81" s="7">
        <v>42.7</v>
      </c>
      <c r="AF81" s="6">
        <v>81</v>
      </c>
      <c r="AG81" s="9">
        <v>1570</v>
      </c>
      <c r="AH81" s="10">
        <v>0</v>
      </c>
      <c r="AI81" s="10">
        <v>3.0000000000000001E-3</v>
      </c>
      <c r="AJ81" s="10">
        <v>8.0000000000000002E-3</v>
      </c>
      <c r="AK81" s="10">
        <v>1.6E-2</v>
      </c>
      <c r="AL81" s="10">
        <v>2.7E-2</v>
      </c>
      <c r="AM81" s="10">
        <v>3.7999999999999999E-2</v>
      </c>
      <c r="AN81" s="10">
        <v>4.9000000000000002E-2</v>
      </c>
      <c r="AO81" s="10">
        <v>6.2E-2</v>
      </c>
      <c r="AP81" s="10">
        <v>7.3999999999999996E-2</v>
      </c>
      <c r="AQ81" s="10">
        <v>8.7999999999999995E-2</v>
      </c>
      <c r="AR81" s="10">
        <v>0.10100000000000001</v>
      </c>
      <c r="AS81" s="10">
        <v>0.11600000000000001</v>
      </c>
      <c r="AT81" s="10">
        <v>0.13300000000000001</v>
      </c>
      <c r="AU81" s="10">
        <v>0.152</v>
      </c>
      <c r="AV81" s="10">
        <v>0.17</v>
      </c>
      <c r="AW81" s="10">
        <v>0.189</v>
      </c>
      <c r="AX81" s="10">
        <v>0.20799999999999999</v>
      </c>
      <c r="AY81" s="10">
        <v>0.24099999999999999</v>
      </c>
      <c r="AZ81" s="10">
        <v>0.30199999999999999</v>
      </c>
      <c r="BA81" s="10">
        <v>0.377</v>
      </c>
      <c r="BB81" s="8">
        <v>0.34238875878220137</v>
      </c>
      <c r="BC81" s="8">
        <v>0.13559718969555035</v>
      </c>
      <c r="BD81" s="8">
        <v>0.92</v>
      </c>
    </row>
    <row r="82" spans="26:56" x14ac:dyDescent="0.15">
      <c r="Z82" s="6">
        <v>48</v>
      </c>
      <c r="AA82" s="1" t="s">
        <v>135</v>
      </c>
      <c r="AB82" s="1" t="s">
        <v>136</v>
      </c>
      <c r="AC82" s="6">
        <v>604659</v>
      </c>
      <c r="AD82" s="6">
        <v>5216981</v>
      </c>
      <c r="AE82" s="7">
        <v>28.2</v>
      </c>
      <c r="AF82" s="6">
        <v>87</v>
      </c>
      <c r="AG82" s="9">
        <v>1222</v>
      </c>
      <c r="AH82" s="10">
        <v>0</v>
      </c>
      <c r="AI82" s="10">
        <v>2E-3</v>
      </c>
      <c r="AJ82" s="10">
        <v>1.0999999999999999E-2</v>
      </c>
      <c r="AK82" s="10">
        <v>2.1999999999999999E-2</v>
      </c>
      <c r="AL82" s="10">
        <v>3.3000000000000002E-2</v>
      </c>
      <c r="AM82" s="10">
        <v>4.3999999999999997E-2</v>
      </c>
      <c r="AN82" s="10">
        <v>5.6000000000000001E-2</v>
      </c>
      <c r="AO82" s="10">
        <v>6.9000000000000006E-2</v>
      </c>
      <c r="AP82" s="10">
        <v>8.4000000000000005E-2</v>
      </c>
      <c r="AQ82" s="10">
        <v>0.1</v>
      </c>
      <c r="AR82" s="10">
        <v>0.11700000000000001</v>
      </c>
      <c r="AS82" s="10">
        <v>0.13800000000000001</v>
      </c>
      <c r="AT82" s="10">
        <v>0.159</v>
      </c>
      <c r="AU82" s="10">
        <v>0.18</v>
      </c>
      <c r="AV82" s="10">
        <v>0.20100000000000001</v>
      </c>
      <c r="AW82" s="10">
        <v>0.22500000000000001</v>
      </c>
      <c r="AX82" s="10">
        <v>0.25</v>
      </c>
      <c r="AY82" s="10">
        <v>0.28899999999999998</v>
      </c>
      <c r="AZ82" s="10">
        <v>0.39200000000000002</v>
      </c>
      <c r="BA82" s="10">
        <v>0.52400000000000002</v>
      </c>
      <c r="BB82" s="8">
        <v>0.31</v>
      </c>
      <c r="BC82" s="8">
        <v>7.0000000000000007E-2</v>
      </c>
      <c r="BD82" s="8">
        <v>0.5</v>
      </c>
    </row>
    <row r="83" spans="26:56" x14ac:dyDescent="0.15">
      <c r="Z83" s="6">
        <v>49</v>
      </c>
      <c r="AA83" s="1" t="s">
        <v>137</v>
      </c>
      <c r="AB83" s="1" t="s">
        <v>138</v>
      </c>
      <c r="AC83" s="9">
        <v>702691.50659999996</v>
      </c>
      <c r="AD83" s="9">
        <v>5313750.8278999999</v>
      </c>
      <c r="AE83" s="7">
        <v>764</v>
      </c>
      <c r="AF83" s="6">
        <v>81</v>
      </c>
      <c r="AG83" s="9">
        <v>1073</v>
      </c>
      <c r="AH83" s="10">
        <v>0</v>
      </c>
      <c r="AI83" s="10">
        <v>4.0000000000000001E-3</v>
      </c>
      <c r="AJ83" s="10">
        <v>1.2999999999999999E-2</v>
      </c>
      <c r="AK83" s="10">
        <v>2.4E-2</v>
      </c>
      <c r="AL83" s="10">
        <v>3.5999999999999997E-2</v>
      </c>
      <c r="AM83" s="10">
        <v>4.9000000000000002E-2</v>
      </c>
      <c r="AN83" s="10">
        <v>6.3E-2</v>
      </c>
      <c r="AO83" s="10">
        <v>8.1000000000000003E-2</v>
      </c>
      <c r="AP83" s="10">
        <v>9.9000000000000005E-2</v>
      </c>
      <c r="AQ83" s="10">
        <v>0.11899999999999999</v>
      </c>
      <c r="AR83" s="10">
        <v>0.14000000000000001</v>
      </c>
      <c r="AS83" s="10">
        <v>0.161</v>
      </c>
      <c r="AT83" s="10">
        <v>0.183</v>
      </c>
      <c r="AU83" s="10">
        <v>0.20399999999999999</v>
      </c>
      <c r="AV83" s="10">
        <v>0.22600000000000001</v>
      </c>
      <c r="AW83" s="10">
        <v>0.26600000000000001</v>
      </c>
      <c r="AX83" s="10">
        <v>0.35199999999999998</v>
      </c>
      <c r="AY83" s="10">
        <v>0.438</v>
      </c>
      <c r="AZ83" s="10">
        <v>0.52400000000000002</v>
      </c>
      <c r="BA83" s="10">
        <v>0.72799999999999998</v>
      </c>
      <c r="BB83" s="8">
        <v>0.10732984293193717</v>
      </c>
      <c r="BC83" s="8">
        <v>0.1799738219895288</v>
      </c>
      <c r="BD83" s="8">
        <v>0.91</v>
      </c>
    </row>
    <row r="84" spans="26:56" x14ac:dyDescent="0.15">
      <c r="Z84" s="6">
        <v>50</v>
      </c>
      <c r="AA84" s="1" t="s">
        <v>139</v>
      </c>
      <c r="AB84" s="1" t="s">
        <v>140</v>
      </c>
      <c r="AC84" s="9">
        <v>727890.99140000006</v>
      </c>
      <c r="AD84" s="9">
        <v>5311539.6748000002</v>
      </c>
      <c r="AE84" s="7">
        <v>43.3</v>
      </c>
      <c r="AF84" s="6">
        <v>81</v>
      </c>
      <c r="AG84" s="9">
        <v>1386</v>
      </c>
      <c r="AH84" s="10">
        <v>0</v>
      </c>
      <c r="AI84" s="10">
        <v>4.0000000000000001E-3</v>
      </c>
      <c r="AJ84" s="10">
        <v>1.0999999999999999E-2</v>
      </c>
      <c r="AK84" s="10">
        <v>1.7999999999999999E-2</v>
      </c>
      <c r="AL84" s="10">
        <v>2.8000000000000001E-2</v>
      </c>
      <c r="AM84" s="10">
        <v>3.9E-2</v>
      </c>
      <c r="AN84" s="10">
        <v>5.0999999999999997E-2</v>
      </c>
      <c r="AO84" s="10">
        <v>6.3E-2</v>
      </c>
      <c r="AP84" s="10">
        <v>7.4999999999999997E-2</v>
      </c>
      <c r="AQ84" s="10">
        <v>0.09</v>
      </c>
      <c r="AR84" s="10">
        <v>0.107</v>
      </c>
      <c r="AS84" s="10">
        <v>0.123</v>
      </c>
      <c r="AT84" s="10">
        <v>0.13900000000000001</v>
      </c>
      <c r="AU84" s="10">
        <v>0.157</v>
      </c>
      <c r="AV84" s="10">
        <v>0.17799999999999999</v>
      </c>
      <c r="AW84" s="10">
        <v>0.214</v>
      </c>
      <c r="AX84" s="10">
        <v>0.251</v>
      </c>
      <c r="AY84" s="10">
        <v>0.28899999999999998</v>
      </c>
      <c r="AZ84" s="10">
        <v>0.36499999999999999</v>
      </c>
      <c r="BA84" s="10">
        <v>0.44500000000000001</v>
      </c>
      <c r="BB84" s="8">
        <v>0.40461893764434181</v>
      </c>
      <c r="BC84" s="8">
        <v>7.8752886836027727E-2</v>
      </c>
      <c r="BD84" s="8">
        <v>0.92</v>
      </c>
    </row>
    <row r="85" spans="26:56" x14ac:dyDescent="0.15">
      <c r="Z85" s="6">
        <v>51</v>
      </c>
      <c r="AA85" s="1" t="s">
        <v>141</v>
      </c>
      <c r="AB85" s="1" t="s">
        <v>142</v>
      </c>
      <c r="AC85" s="9">
        <v>746076.7</v>
      </c>
      <c r="AD85" s="9">
        <v>5363532.4282</v>
      </c>
      <c r="AE85" s="7">
        <v>67.400000000000006</v>
      </c>
      <c r="AF85" s="6">
        <v>81</v>
      </c>
      <c r="AG85" s="9">
        <v>1002</v>
      </c>
      <c r="AH85" s="10">
        <v>0</v>
      </c>
      <c r="AI85" s="10">
        <v>7.0000000000000001E-3</v>
      </c>
      <c r="AJ85" s="10">
        <v>1.7000000000000001E-2</v>
      </c>
      <c r="AK85" s="10">
        <v>2.9000000000000001E-2</v>
      </c>
      <c r="AL85" s="10">
        <v>4.3999999999999997E-2</v>
      </c>
      <c r="AM85" s="10">
        <v>6.3E-2</v>
      </c>
      <c r="AN85" s="10">
        <v>8.4000000000000005E-2</v>
      </c>
      <c r="AO85" s="10">
        <v>0.105</v>
      </c>
      <c r="AP85" s="10">
        <v>0.128</v>
      </c>
      <c r="AQ85" s="10">
        <v>0.153</v>
      </c>
      <c r="AR85" s="10">
        <v>0.17899999999999999</v>
      </c>
      <c r="AS85" s="10">
        <v>0.20499999999999999</v>
      </c>
      <c r="AT85" s="10">
        <v>0.23100000000000001</v>
      </c>
      <c r="AU85" s="10">
        <v>0.26600000000000001</v>
      </c>
      <c r="AV85" s="10">
        <v>0.30199999999999999</v>
      </c>
      <c r="AW85" s="10">
        <v>0.34200000000000003</v>
      </c>
      <c r="AX85" s="10">
        <v>0.42</v>
      </c>
      <c r="AY85" s="10">
        <v>0.55200000000000005</v>
      </c>
      <c r="AZ85" s="10">
        <v>0.79600000000000004</v>
      </c>
      <c r="BA85" s="10">
        <v>1.0780000000000001</v>
      </c>
      <c r="BB85" s="8">
        <v>0.81543026706231447</v>
      </c>
      <c r="BC85" s="8">
        <v>0.10089020771513352</v>
      </c>
      <c r="BD85" s="8">
        <v>0.86</v>
      </c>
    </row>
    <row r="86" spans="26:56" x14ac:dyDescent="0.15">
      <c r="Z86" s="6">
        <v>52</v>
      </c>
      <c r="AA86" s="1" t="s">
        <v>143</v>
      </c>
      <c r="AB86" s="1" t="s">
        <v>144</v>
      </c>
      <c r="AC86" s="9">
        <v>773748.33330000006</v>
      </c>
      <c r="AD86" s="9">
        <v>5366688.6675000004</v>
      </c>
      <c r="AE86" s="7">
        <v>73.599999999999994</v>
      </c>
      <c r="AF86" s="6">
        <v>83</v>
      </c>
      <c r="AG86" s="9">
        <v>1077</v>
      </c>
      <c r="AH86" s="10">
        <v>0</v>
      </c>
      <c r="AI86" s="10">
        <v>4.0000000000000001E-3</v>
      </c>
      <c r="AJ86" s="10">
        <v>1.2999999999999999E-2</v>
      </c>
      <c r="AK86" s="10">
        <v>2.4E-2</v>
      </c>
      <c r="AL86" s="10">
        <v>3.6999999999999998E-2</v>
      </c>
      <c r="AM86" s="10">
        <v>5.0999999999999997E-2</v>
      </c>
      <c r="AN86" s="10">
        <v>6.7000000000000004E-2</v>
      </c>
      <c r="AO86" s="10">
        <v>8.4000000000000005E-2</v>
      </c>
      <c r="AP86" s="10">
        <v>0.10100000000000001</v>
      </c>
      <c r="AQ86" s="10">
        <v>0.11799999999999999</v>
      </c>
      <c r="AR86" s="10">
        <v>0.13600000000000001</v>
      </c>
      <c r="AS86" s="10">
        <v>0.154</v>
      </c>
      <c r="AT86" s="10">
        <v>0.17399999999999999</v>
      </c>
      <c r="AU86" s="10">
        <v>0.20799999999999999</v>
      </c>
      <c r="AV86" s="10">
        <v>0.247</v>
      </c>
      <c r="AW86" s="10">
        <v>0.28699999999999998</v>
      </c>
      <c r="AX86" s="10">
        <v>0.32600000000000001</v>
      </c>
      <c r="AY86" s="10">
        <v>0.4</v>
      </c>
      <c r="AZ86" s="10">
        <v>0.498</v>
      </c>
      <c r="BA86" s="10">
        <v>0.78300000000000003</v>
      </c>
      <c r="BB86" s="8">
        <v>0.74</v>
      </c>
      <c r="BC86" s="8">
        <v>0.13</v>
      </c>
      <c r="BD86" s="8">
        <v>0.82</v>
      </c>
    </row>
    <row r="87" spans="26:56" x14ac:dyDescent="0.15">
      <c r="Z87" s="6">
        <v>53</v>
      </c>
      <c r="AA87" s="1" t="s">
        <v>145</v>
      </c>
      <c r="AB87" s="1" t="s">
        <v>146</v>
      </c>
      <c r="AC87" s="9">
        <v>719936.13399999996</v>
      </c>
      <c r="AD87" s="9">
        <v>5343289.676</v>
      </c>
      <c r="AE87" s="7">
        <v>106</v>
      </c>
      <c r="AF87" s="6">
        <v>86</v>
      </c>
      <c r="AG87" s="9">
        <v>965</v>
      </c>
      <c r="AH87" s="10">
        <v>0</v>
      </c>
      <c r="AI87" s="10">
        <v>3.0000000000000001E-3</v>
      </c>
      <c r="AJ87" s="10">
        <v>1.0999999999999999E-2</v>
      </c>
      <c r="AK87" s="10">
        <v>0.02</v>
      </c>
      <c r="AL87" s="10">
        <v>0.03</v>
      </c>
      <c r="AM87" s="10">
        <v>4.2000000000000003E-2</v>
      </c>
      <c r="AN87" s="10">
        <v>5.5E-2</v>
      </c>
      <c r="AO87" s="10">
        <v>7.0000000000000007E-2</v>
      </c>
      <c r="AP87" s="10">
        <v>8.7999999999999995E-2</v>
      </c>
      <c r="AQ87" s="10">
        <v>0.107</v>
      </c>
      <c r="AR87" s="10">
        <v>0.128</v>
      </c>
      <c r="AS87" s="10">
        <v>0.15</v>
      </c>
      <c r="AT87" s="10">
        <v>0.17199999999999999</v>
      </c>
      <c r="AU87" s="10">
        <v>0.19500000000000001</v>
      </c>
      <c r="AV87" s="10">
        <v>0.22900000000000001</v>
      </c>
      <c r="AW87" s="10">
        <v>0.28000000000000003</v>
      </c>
      <c r="AX87" s="10">
        <v>0.35899999999999999</v>
      </c>
      <c r="AY87" s="10">
        <v>0.44500000000000001</v>
      </c>
      <c r="AZ87" s="10">
        <v>0.53200000000000003</v>
      </c>
      <c r="BA87" s="10">
        <v>0.61899999999999999</v>
      </c>
      <c r="BB87" s="8">
        <v>0.65</v>
      </c>
      <c r="BC87" s="8">
        <v>7.0000000000000007E-2</v>
      </c>
      <c r="BD87" s="8">
        <v>0.68</v>
      </c>
    </row>
    <row r="88" spans="26:56" x14ac:dyDescent="0.15">
      <c r="Z88" s="6">
        <v>54</v>
      </c>
      <c r="AA88" s="1" t="s">
        <v>147</v>
      </c>
      <c r="AB88" s="1" t="s">
        <v>148</v>
      </c>
      <c r="AC88" s="9">
        <v>759794.68420000002</v>
      </c>
      <c r="AD88" s="9">
        <v>5235632.5537</v>
      </c>
      <c r="AE88" s="7">
        <v>301</v>
      </c>
      <c r="AF88" s="6">
        <v>81</v>
      </c>
      <c r="AG88" s="9">
        <v>1197</v>
      </c>
      <c r="AH88" s="10">
        <v>0</v>
      </c>
      <c r="AI88" s="10">
        <v>1E-3</v>
      </c>
      <c r="AJ88" s="10">
        <v>3.0000000000000001E-3</v>
      </c>
      <c r="AK88" s="10">
        <v>0.01</v>
      </c>
      <c r="AL88" s="10">
        <v>2.1000000000000001E-2</v>
      </c>
      <c r="AM88" s="10">
        <v>3.3000000000000002E-2</v>
      </c>
      <c r="AN88" s="10">
        <v>4.5999999999999999E-2</v>
      </c>
      <c r="AO88" s="10">
        <v>6.2E-2</v>
      </c>
      <c r="AP88" s="10">
        <v>7.8E-2</v>
      </c>
      <c r="AQ88" s="10">
        <v>9.4E-2</v>
      </c>
      <c r="AR88" s="10">
        <v>0.11</v>
      </c>
      <c r="AS88" s="10">
        <v>0.126</v>
      </c>
      <c r="AT88" s="10">
        <v>0.14499999999999999</v>
      </c>
      <c r="AU88" s="10">
        <v>0.16400000000000001</v>
      </c>
      <c r="AV88" s="10">
        <v>0.186</v>
      </c>
      <c r="AW88" s="10">
        <v>0.20699999999999999</v>
      </c>
      <c r="AX88" s="10">
        <v>0.23</v>
      </c>
      <c r="AY88" s="10">
        <v>0.26700000000000002</v>
      </c>
      <c r="AZ88" s="10">
        <v>0.30499999999999999</v>
      </c>
      <c r="BA88" s="10">
        <v>0.432</v>
      </c>
      <c r="BB88" s="8">
        <v>0.50971929824561402</v>
      </c>
      <c r="BC88" s="8">
        <v>0.10312280701754387</v>
      </c>
      <c r="BD88" s="8">
        <v>0.55000000000000004</v>
      </c>
    </row>
    <row r="89" spans="26:56" x14ac:dyDescent="0.15">
      <c r="Z89" s="6">
        <v>55</v>
      </c>
      <c r="AA89" s="1" t="s">
        <v>149</v>
      </c>
      <c r="AB89" s="1" t="s">
        <v>150</v>
      </c>
      <c r="AC89" s="9">
        <v>738945.30099999998</v>
      </c>
      <c r="AD89" s="9">
        <v>5240224.0395</v>
      </c>
      <c r="AE89" s="7">
        <v>89.6</v>
      </c>
      <c r="AF89" s="6">
        <v>81</v>
      </c>
      <c r="AG89" s="9">
        <v>1550</v>
      </c>
      <c r="AH89" s="10">
        <v>0</v>
      </c>
      <c r="AI89" s="10">
        <v>0</v>
      </c>
      <c r="AJ89" s="10">
        <v>4.0000000000000001E-3</v>
      </c>
      <c r="AK89" s="10">
        <v>1.2999999999999999E-2</v>
      </c>
      <c r="AL89" s="10">
        <v>2.4E-2</v>
      </c>
      <c r="AM89" s="10">
        <v>3.5999999999999997E-2</v>
      </c>
      <c r="AN89" s="10">
        <v>5.1999999999999998E-2</v>
      </c>
      <c r="AO89" s="10">
        <v>6.8000000000000005E-2</v>
      </c>
      <c r="AP89" s="10">
        <v>8.4000000000000005E-2</v>
      </c>
      <c r="AQ89" s="10">
        <v>0.1</v>
      </c>
      <c r="AR89" s="10">
        <v>0.11700000000000001</v>
      </c>
      <c r="AS89" s="10">
        <v>0.13600000000000001</v>
      </c>
      <c r="AT89" s="10">
        <v>0.154</v>
      </c>
      <c r="AU89" s="10">
        <v>0.17299999999999999</v>
      </c>
      <c r="AV89" s="10">
        <v>0.192</v>
      </c>
      <c r="AW89" s="10">
        <v>0.214</v>
      </c>
      <c r="AX89" s="10">
        <v>0.23599999999999999</v>
      </c>
      <c r="AY89" s="10">
        <v>0.25900000000000001</v>
      </c>
      <c r="AZ89" s="10">
        <v>0.32400000000000001</v>
      </c>
      <c r="BA89" s="10">
        <v>0.39900000000000002</v>
      </c>
      <c r="BB89" s="8">
        <v>0.48392857142857143</v>
      </c>
      <c r="BC89" s="8">
        <v>0.14921875000000001</v>
      </c>
      <c r="BD89" s="8">
        <v>0.81</v>
      </c>
    </row>
    <row r="90" spans="26:56" x14ac:dyDescent="0.15">
      <c r="Z90" s="6">
        <v>56</v>
      </c>
      <c r="AA90" s="1" t="s">
        <v>151</v>
      </c>
      <c r="AB90" s="1" t="s">
        <v>152</v>
      </c>
      <c r="AC90" s="9">
        <v>724209.31539999996</v>
      </c>
      <c r="AD90" s="9">
        <v>5229351.6849999996</v>
      </c>
      <c r="AE90" s="7">
        <v>37.200000000000003</v>
      </c>
      <c r="AF90" s="6">
        <v>83</v>
      </c>
      <c r="AG90" s="9">
        <v>1424</v>
      </c>
      <c r="AH90" s="10">
        <v>0</v>
      </c>
      <c r="AI90" s="10">
        <v>0</v>
      </c>
      <c r="AJ90" s="10">
        <v>0</v>
      </c>
      <c r="AK90" s="10">
        <v>2E-3</v>
      </c>
      <c r="AL90" s="10">
        <v>8.0000000000000002E-3</v>
      </c>
      <c r="AM90" s="10">
        <v>0.02</v>
      </c>
      <c r="AN90" s="10">
        <v>3.2000000000000001E-2</v>
      </c>
      <c r="AO90" s="10">
        <v>4.3999999999999997E-2</v>
      </c>
      <c r="AP90" s="10">
        <v>5.7000000000000002E-2</v>
      </c>
      <c r="AQ90" s="10">
        <v>7.5999999999999998E-2</v>
      </c>
      <c r="AR90" s="10">
        <v>9.5000000000000001E-2</v>
      </c>
      <c r="AS90" s="10">
        <v>0.114</v>
      </c>
      <c r="AT90" s="10">
        <v>0.13400000000000001</v>
      </c>
      <c r="AU90" s="10">
        <v>0.153</v>
      </c>
      <c r="AV90" s="10">
        <v>0.17199999999999999</v>
      </c>
      <c r="AW90" s="10">
        <v>0.193</v>
      </c>
      <c r="AX90" s="10">
        <v>0.217</v>
      </c>
      <c r="AY90" s="10">
        <v>0.252</v>
      </c>
      <c r="AZ90" s="10">
        <v>0.28999999999999998</v>
      </c>
      <c r="BA90" s="10">
        <v>0.376</v>
      </c>
      <c r="BB90" s="8">
        <v>0.86</v>
      </c>
      <c r="BC90" s="8">
        <v>0.02</v>
      </c>
      <c r="BD90" s="8">
        <v>0.34</v>
      </c>
    </row>
    <row r="91" spans="26:56" x14ac:dyDescent="0.15">
      <c r="Z91" s="6">
        <v>57</v>
      </c>
      <c r="AA91" s="1" t="s">
        <v>153</v>
      </c>
      <c r="AB91" s="1" t="s">
        <v>154</v>
      </c>
      <c r="AC91" s="9">
        <v>747787.63509999996</v>
      </c>
      <c r="AD91" s="9">
        <v>5223552.3210000005</v>
      </c>
      <c r="AE91" s="7">
        <v>104</v>
      </c>
      <c r="AF91" s="6">
        <v>83</v>
      </c>
      <c r="AG91" s="9">
        <v>1712</v>
      </c>
      <c r="AH91" s="10">
        <v>0</v>
      </c>
      <c r="AI91" s="10">
        <v>1E-3</v>
      </c>
      <c r="AJ91" s="10">
        <v>3.0000000000000001E-3</v>
      </c>
      <c r="AK91" s="10">
        <v>0.01</v>
      </c>
      <c r="AL91" s="10">
        <v>1.9E-2</v>
      </c>
      <c r="AM91" s="10">
        <v>3.1E-2</v>
      </c>
      <c r="AN91" s="10">
        <v>4.5999999999999999E-2</v>
      </c>
      <c r="AO91" s="10">
        <v>6.2E-2</v>
      </c>
      <c r="AP91" s="10">
        <v>7.9000000000000001E-2</v>
      </c>
      <c r="AQ91" s="10">
        <v>9.6000000000000002E-2</v>
      </c>
      <c r="AR91" s="10">
        <v>0.115</v>
      </c>
      <c r="AS91" s="10">
        <v>0.13400000000000001</v>
      </c>
      <c r="AT91" s="10">
        <v>0.153</v>
      </c>
      <c r="AU91" s="10">
        <v>0.17299999999999999</v>
      </c>
      <c r="AV91" s="10">
        <v>0.19500000000000001</v>
      </c>
      <c r="AW91" s="10">
        <v>0.217</v>
      </c>
      <c r="AX91" s="10">
        <v>0.251</v>
      </c>
      <c r="AY91" s="10">
        <v>0.28799999999999998</v>
      </c>
      <c r="AZ91" s="10">
        <v>0.32800000000000001</v>
      </c>
      <c r="BA91" s="10">
        <v>0.42699999999999999</v>
      </c>
      <c r="BB91" s="8">
        <v>0.23</v>
      </c>
      <c r="BC91" s="8">
        <v>0.08</v>
      </c>
      <c r="BD91" s="8">
        <v>0.91</v>
      </c>
    </row>
    <row r="92" spans="26:56" x14ac:dyDescent="0.15">
      <c r="Z92" s="6">
        <v>58</v>
      </c>
      <c r="AA92" s="1" t="s">
        <v>155</v>
      </c>
      <c r="AB92" s="1" t="s">
        <v>156</v>
      </c>
      <c r="AC92" s="9">
        <v>743165.77069999999</v>
      </c>
      <c r="AD92" s="9">
        <v>5277345.7383000003</v>
      </c>
      <c r="AE92" s="7">
        <v>50.3</v>
      </c>
      <c r="AF92" s="6">
        <v>86</v>
      </c>
      <c r="AG92" s="9">
        <v>980</v>
      </c>
      <c r="AH92" s="10">
        <v>0</v>
      </c>
      <c r="AI92" s="10">
        <v>0</v>
      </c>
      <c r="AJ92" s="10">
        <v>3.0000000000000001E-3</v>
      </c>
      <c r="AK92" s="10">
        <v>6.0000000000000001E-3</v>
      </c>
      <c r="AL92" s="10">
        <v>1.0999999999999999E-2</v>
      </c>
      <c r="AM92" s="10">
        <v>0.02</v>
      </c>
      <c r="AN92" s="10">
        <v>3.2000000000000001E-2</v>
      </c>
      <c r="AO92" s="10">
        <v>4.2999999999999997E-2</v>
      </c>
      <c r="AP92" s="10">
        <v>5.5E-2</v>
      </c>
      <c r="AQ92" s="10">
        <v>6.8000000000000005E-2</v>
      </c>
      <c r="AR92" s="10">
        <v>8.5000000000000006E-2</v>
      </c>
      <c r="AS92" s="10">
        <v>0.10100000000000001</v>
      </c>
      <c r="AT92" s="10">
        <v>0.11799999999999999</v>
      </c>
      <c r="AU92" s="10">
        <v>0.13500000000000001</v>
      </c>
      <c r="AV92" s="10">
        <v>0.151</v>
      </c>
      <c r="AW92" s="10">
        <v>0.17</v>
      </c>
      <c r="AX92" s="10">
        <v>0.20200000000000001</v>
      </c>
      <c r="AY92" s="10">
        <v>0.26200000000000001</v>
      </c>
      <c r="AZ92" s="10">
        <v>0.34699999999999998</v>
      </c>
      <c r="BA92" s="10">
        <v>0.50600000000000001</v>
      </c>
      <c r="BB92" s="8">
        <v>0.36</v>
      </c>
      <c r="BC92" s="8">
        <v>7.0000000000000007E-2</v>
      </c>
      <c r="BD92" s="8">
        <v>0.5</v>
      </c>
    </row>
    <row r="93" spans="26:56" x14ac:dyDescent="0.15">
      <c r="Z93" s="6">
        <v>59</v>
      </c>
      <c r="AA93" s="1" t="s">
        <v>157</v>
      </c>
      <c r="AB93" s="1" t="s">
        <v>158</v>
      </c>
      <c r="AC93" s="9">
        <v>787910.88100000005</v>
      </c>
      <c r="AD93" s="9">
        <v>5302344.7176999999</v>
      </c>
      <c r="AE93" s="7">
        <v>10.8</v>
      </c>
      <c r="AF93" s="6">
        <v>81</v>
      </c>
      <c r="AG93" s="9">
        <v>1184</v>
      </c>
      <c r="AH93" s="10">
        <v>0</v>
      </c>
      <c r="AI93" s="10">
        <v>1E-3</v>
      </c>
      <c r="AJ93" s="10">
        <v>4.0000000000000001E-3</v>
      </c>
      <c r="AK93" s="10">
        <v>8.9999999999999993E-3</v>
      </c>
      <c r="AL93" s="10">
        <v>1.7000000000000001E-2</v>
      </c>
      <c r="AM93" s="10">
        <v>0.03</v>
      </c>
      <c r="AN93" s="10">
        <v>4.4999999999999998E-2</v>
      </c>
      <c r="AO93" s="10">
        <v>6.2E-2</v>
      </c>
      <c r="AP93" s="10">
        <v>8.2000000000000003E-2</v>
      </c>
      <c r="AQ93" s="10">
        <v>0.10299999999999999</v>
      </c>
      <c r="AR93" s="10">
        <v>0.126</v>
      </c>
      <c r="AS93" s="10">
        <v>0.152</v>
      </c>
      <c r="AT93" s="10">
        <v>0.17899999999999999</v>
      </c>
      <c r="AU93" s="10">
        <v>0.21199999999999999</v>
      </c>
      <c r="AV93" s="10">
        <v>0.26</v>
      </c>
      <c r="AW93" s="10">
        <v>0.34399999999999997</v>
      </c>
      <c r="AX93" s="10">
        <v>0.42799999999999999</v>
      </c>
      <c r="AY93" s="10">
        <v>0.54500000000000004</v>
      </c>
      <c r="AZ93" s="10">
        <v>0.72499999999999998</v>
      </c>
      <c r="BA93" s="10">
        <v>0.90800000000000003</v>
      </c>
      <c r="BB93" s="8">
        <v>0.41944444444444445</v>
      </c>
      <c r="BC93" s="8">
        <v>8.3333333333333329E-2</v>
      </c>
      <c r="BD93" s="8">
        <v>1</v>
      </c>
    </row>
    <row r="94" spans="26:56" x14ac:dyDescent="0.15">
      <c r="Z94" s="6">
        <v>60</v>
      </c>
      <c r="AA94" s="1" t="s">
        <v>159</v>
      </c>
      <c r="AB94" s="1" t="s">
        <v>160</v>
      </c>
      <c r="AC94" s="9">
        <v>777601.24840000004</v>
      </c>
      <c r="AD94" s="9">
        <v>5276441.4538000003</v>
      </c>
      <c r="AE94" s="7">
        <v>28.9</v>
      </c>
      <c r="AF94" s="6">
        <v>83</v>
      </c>
      <c r="AG94" s="9">
        <v>967</v>
      </c>
      <c r="AH94" s="10">
        <v>0</v>
      </c>
      <c r="AI94" s="10">
        <v>0</v>
      </c>
      <c r="AJ94" s="10">
        <v>4.0000000000000001E-3</v>
      </c>
      <c r="AK94" s="10">
        <v>1.2999999999999999E-2</v>
      </c>
      <c r="AL94" s="10">
        <v>2.4E-2</v>
      </c>
      <c r="AM94" s="10">
        <v>3.6999999999999998E-2</v>
      </c>
      <c r="AN94" s="10">
        <v>4.9000000000000002E-2</v>
      </c>
      <c r="AO94" s="10">
        <v>6.4000000000000001E-2</v>
      </c>
      <c r="AP94" s="10">
        <v>0.08</v>
      </c>
      <c r="AQ94" s="10">
        <v>9.9000000000000005E-2</v>
      </c>
      <c r="AR94" s="10">
        <v>0.12</v>
      </c>
      <c r="AS94" s="10">
        <v>0.14099999999999999</v>
      </c>
      <c r="AT94" s="10">
        <v>0.16200000000000001</v>
      </c>
      <c r="AU94" s="10">
        <v>0.183</v>
      </c>
      <c r="AV94" s="10">
        <v>0.20499999999999999</v>
      </c>
      <c r="AW94" s="10">
        <v>0.22600000000000001</v>
      </c>
      <c r="AX94" s="10">
        <v>0.247</v>
      </c>
      <c r="AY94" s="10">
        <v>0.26900000000000002</v>
      </c>
      <c r="AZ94" s="10">
        <v>0.30099999999999999</v>
      </c>
      <c r="BA94" s="10">
        <v>0.36799999999999999</v>
      </c>
      <c r="BB94" s="8">
        <v>0.7</v>
      </c>
      <c r="BC94" s="8">
        <v>0.04</v>
      </c>
      <c r="BD94" s="8">
        <v>0.39</v>
      </c>
    </row>
    <row r="95" spans="26:56" x14ac:dyDescent="0.15">
      <c r="Z95" s="6">
        <v>61</v>
      </c>
      <c r="AA95" s="1" t="s">
        <v>161</v>
      </c>
      <c r="AB95" s="1" t="s">
        <v>162</v>
      </c>
      <c r="AC95" s="9">
        <v>791909.36049999995</v>
      </c>
      <c r="AD95" s="9">
        <v>5328260.9970000004</v>
      </c>
      <c r="AE95" s="7">
        <v>11.2</v>
      </c>
      <c r="AF95" s="6">
        <v>82</v>
      </c>
      <c r="AG95" s="9">
        <v>1145</v>
      </c>
      <c r="AH95" s="10">
        <v>0</v>
      </c>
      <c r="AI95" s="10">
        <v>1E-3</v>
      </c>
      <c r="AJ95" s="10">
        <v>7.0000000000000001E-3</v>
      </c>
      <c r="AK95" s="10">
        <v>1.6E-2</v>
      </c>
      <c r="AL95" s="10">
        <v>2.7E-2</v>
      </c>
      <c r="AM95" s="10">
        <v>3.9E-2</v>
      </c>
      <c r="AN95" s="10">
        <v>5.0999999999999997E-2</v>
      </c>
      <c r="AO95" s="10">
        <v>6.6000000000000003E-2</v>
      </c>
      <c r="AP95" s="10">
        <v>8.2000000000000003E-2</v>
      </c>
      <c r="AQ95" s="10">
        <v>9.7000000000000003E-2</v>
      </c>
      <c r="AR95" s="10">
        <v>0.113</v>
      </c>
      <c r="AS95" s="10">
        <v>0.129</v>
      </c>
      <c r="AT95" s="10">
        <v>0.14699999999999999</v>
      </c>
      <c r="AU95" s="10">
        <v>0.16800000000000001</v>
      </c>
      <c r="AV95" s="10">
        <v>0.189</v>
      </c>
      <c r="AW95" s="10">
        <v>0.216</v>
      </c>
      <c r="AX95" s="10">
        <v>0.24299999999999999</v>
      </c>
      <c r="AY95" s="10">
        <v>0.27300000000000002</v>
      </c>
      <c r="AZ95" s="10">
        <v>0.309</v>
      </c>
      <c r="BA95" s="10">
        <v>0.38700000000000001</v>
      </c>
      <c r="BB95" s="8">
        <v>0.39</v>
      </c>
      <c r="BC95" s="8">
        <v>7.0000000000000007E-2</v>
      </c>
      <c r="BD95" s="8">
        <v>1</v>
      </c>
    </row>
    <row r="96" spans="26:56" x14ac:dyDescent="0.15">
      <c r="Z96" s="6">
        <v>62</v>
      </c>
      <c r="AA96" s="1" t="s">
        <v>163</v>
      </c>
      <c r="AB96" s="1" t="s">
        <v>164</v>
      </c>
      <c r="AC96" s="9">
        <v>812693.19079999998</v>
      </c>
      <c r="AD96" s="9">
        <v>5283914.5584000004</v>
      </c>
      <c r="AE96" s="7">
        <v>3.63</v>
      </c>
      <c r="AF96" s="6">
        <v>81</v>
      </c>
      <c r="AG96" s="9">
        <v>1197</v>
      </c>
      <c r="AH96" s="10">
        <v>0</v>
      </c>
      <c r="AI96" s="10">
        <v>0</v>
      </c>
      <c r="AJ96" s="10">
        <v>4.0000000000000001E-3</v>
      </c>
      <c r="AK96" s="10">
        <v>1.4E-2</v>
      </c>
      <c r="AL96" s="10">
        <v>0.03</v>
      </c>
      <c r="AM96" s="10">
        <v>4.5999999999999999E-2</v>
      </c>
      <c r="AN96" s="10">
        <v>6.2E-2</v>
      </c>
      <c r="AO96" s="10">
        <v>7.8E-2</v>
      </c>
      <c r="AP96" s="10">
        <v>0.1</v>
      </c>
      <c r="AQ96" s="10">
        <v>0.123</v>
      </c>
      <c r="AR96" s="10">
        <v>0.14599999999999999</v>
      </c>
      <c r="AS96" s="10">
        <v>0.16900000000000001</v>
      </c>
      <c r="AT96" s="10">
        <v>0.19400000000000001</v>
      </c>
      <c r="AU96" s="10">
        <v>0.219</v>
      </c>
      <c r="AV96" s="10">
        <v>0.24399999999999999</v>
      </c>
      <c r="AW96" s="10">
        <v>0.27900000000000003</v>
      </c>
      <c r="AX96" s="10">
        <v>0.317</v>
      </c>
      <c r="AY96" s="10">
        <v>0.36599999999999999</v>
      </c>
      <c r="AZ96" s="10">
        <v>0.54900000000000004</v>
      </c>
      <c r="BA96" s="10">
        <v>0.83399999999999996</v>
      </c>
      <c r="BB96" s="8">
        <v>0.75384615384615383</v>
      </c>
      <c r="BC96" s="8">
        <v>3.8461538461538464E-2</v>
      </c>
      <c r="BD96" s="8">
        <v>1</v>
      </c>
    </row>
    <row r="97" spans="26:56" x14ac:dyDescent="0.15">
      <c r="Z97" s="6">
        <v>63</v>
      </c>
      <c r="AA97" s="1" t="s">
        <v>165</v>
      </c>
      <c r="AB97" s="1" t="s">
        <v>166</v>
      </c>
      <c r="AC97" s="9">
        <v>806930.95600000001</v>
      </c>
      <c r="AD97" s="9">
        <v>5195841.1396000003</v>
      </c>
      <c r="AE97" s="7">
        <v>53.6</v>
      </c>
      <c r="AF97" s="6">
        <v>81</v>
      </c>
      <c r="AG97" s="9">
        <v>1733</v>
      </c>
      <c r="AH97" s="10">
        <v>0</v>
      </c>
      <c r="AI97" s="10">
        <v>0</v>
      </c>
      <c r="AJ97" s="10">
        <v>5.0000000000000001E-3</v>
      </c>
      <c r="AK97" s="10">
        <v>1.2999999999999999E-2</v>
      </c>
      <c r="AL97" s="10">
        <v>2.3E-2</v>
      </c>
      <c r="AM97" s="10">
        <v>3.5000000000000003E-2</v>
      </c>
      <c r="AN97" s="10">
        <v>4.8000000000000001E-2</v>
      </c>
      <c r="AO97" s="10">
        <v>6.0999999999999999E-2</v>
      </c>
      <c r="AP97" s="10">
        <v>7.4999999999999997E-2</v>
      </c>
      <c r="AQ97" s="10">
        <v>8.8999999999999996E-2</v>
      </c>
      <c r="AR97" s="10">
        <v>0.10199999999999999</v>
      </c>
      <c r="AS97" s="10">
        <v>0.11600000000000001</v>
      </c>
      <c r="AT97" s="10">
        <v>0.13300000000000001</v>
      </c>
      <c r="AU97" s="10">
        <v>0.151</v>
      </c>
      <c r="AV97" s="10">
        <v>0.17299999999999999</v>
      </c>
      <c r="AW97" s="10">
        <v>0.19600000000000001</v>
      </c>
      <c r="AX97" s="10">
        <v>0.218</v>
      </c>
      <c r="AY97" s="10">
        <v>0.24199999999999999</v>
      </c>
      <c r="AZ97" s="10">
        <v>0.28299999999999997</v>
      </c>
      <c r="BA97" s="10">
        <v>0.499</v>
      </c>
      <c r="BB97" s="8">
        <v>0.37761194029850742</v>
      </c>
      <c r="BC97" s="8">
        <v>0.12313432835820895</v>
      </c>
      <c r="BD97" s="8">
        <v>1</v>
      </c>
    </row>
    <row r="98" spans="26:56" x14ac:dyDescent="0.15">
      <c r="Z98" s="6">
        <v>64</v>
      </c>
      <c r="AA98" s="1" t="s">
        <v>167</v>
      </c>
      <c r="AB98" s="1" t="s">
        <v>168</v>
      </c>
      <c r="AC98" s="9">
        <v>793184.92039999994</v>
      </c>
      <c r="AD98" s="9">
        <v>5252419.9228999997</v>
      </c>
      <c r="AE98" s="7">
        <v>17.3</v>
      </c>
      <c r="AF98" s="6">
        <v>83</v>
      </c>
      <c r="AG98" s="9">
        <v>1348</v>
      </c>
      <c r="AH98" s="10">
        <v>0</v>
      </c>
      <c r="AI98" s="10">
        <v>0</v>
      </c>
      <c r="AJ98" s="10">
        <v>1E-3</v>
      </c>
      <c r="AK98" s="10">
        <v>6.0000000000000001E-3</v>
      </c>
      <c r="AL98" s="10">
        <v>1.7000000000000001E-2</v>
      </c>
      <c r="AM98" s="10">
        <v>2.9000000000000001E-2</v>
      </c>
      <c r="AN98" s="10">
        <v>4.2000000000000003E-2</v>
      </c>
      <c r="AO98" s="10">
        <v>5.8000000000000003E-2</v>
      </c>
      <c r="AP98" s="10">
        <v>7.2999999999999995E-2</v>
      </c>
      <c r="AQ98" s="10">
        <v>8.8999999999999996E-2</v>
      </c>
      <c r="AR98" s="10">
        <v>0.106</v>
      </c>
      <c r="AS98" s="10">
        <v>0.122</v>
      </c>
      <c r="AT98" s="10">
        <v>0.14000000000000001</v>
      </c>
      <c r="AU98" s="10">
        <v>0.16</v>
      </c>
      <c r="AV98" s="10">
        <v>0.18099999999999999</v>
      </c>
      <c r="AW98" s="10">
        <v>0.219</v>
      </c>
      <c r="AX98" s="10">
        <v>0.25600000000000001</v>
      </c>
      <c r="AY98" s="10">
        <v>0.29399999999999998</v>
      </c>
      <c r="AZ98" s="10">
        <v>0.33200000000000002</v>
      </c>
      <c r="BA98" s="10">
        <v>0.37</v>
      </c>
      <c r="BB98" s="8">
        <v>0.22</v>
      </c>
      <c r="BC98" s="8">
        <v>0.06</v>
      </c>
      <c r="BD98" s="8">
        <v>0.9</v>
      </c>
    </row>
    <row r="99" spans="26:56" x14ac:dyDescent="0.15">
      <c r="Z99" s="6">
        <v>65</v>
      </c>
      <c r="AA99" s="1" t="s">
        <v>169</v>
      </c>
      <c r="AB99" s="1" t="s">
        <v>170</v>
      </c>
      <c r="AC99" s="6">
        <v>781832</v>
      </c>
      <c r="AD99" s="6">
        <v>5195162</v>
      </c>
      <c r="AE99" s="7">
        <v>53.3</v>
      </c>
      <c r="AF99" s="6">
        <v>82</v>
      </c>
      <c r="AG99" s="9">
        <v>1863</v>
      </c>
      <c r="AH99" s="10">
        <v>0</v>
      </c>
      <c r="AI99" s="10">
        <v>0</v>
      </c>
      <c r="AJ99" s="10">
        <v>3.0000000000000001E-3</v>
      </c>
      <c r="AK99" s="10">
        <v>1.2E-2</v>
      </c>
      <c r="AL99" s="10">
        <v>2.3E-2</v>
      </c>
      <c r="AM99" s="10">
        <v>3.6999999999999998E-2</v>
      </c>
      <c r="AN99" s="10">
        <v>5.0999999999999997E-2</v>
      </c>
      <c r="AO99" s="10">
        <v>6.6000000000000003E-2</v>
      </c>
      <c r="AP99" s="10">
        <v>8.3000000000000004E-2</v>
      </c>
      <c r="AQ99" s="10">
        <v>0.10100000000000001</v>
      </c>
      <c r="AR99" s="10">
        <v>0.12</v>
      </c>
      <c r="AS99" s="10">
        <v>0.13800000000000001</v>
      </c>
      <c r="AT99" s="10">
        <v>0.157</v>
      </c>
      <c r="AU99" s="10">
        <v>0.17499999999999999</v>
      </c>
      <c r="AV99" s="10">
        <v>0.19700000000000001</v>
      </c>
      <c r="AW99" s="10">
        <v>0.218</v>
      </c>
      <c r="AX99" s="10">
        <v>0.24</v>
      </c>
      <c r="AY99" s="10">
        <v>0.26200000000000001</v>
      </c>
      <c r="AZ99" s="10">
        <v>0.28399999999999997</v>
      </c>
      <c r="BA99" s="10">
        <v>0.30599999999999999</v>
      </c>
      <c r="BB99" s="8">
        <v>8.6303939962476539E-2</v>
      </c>
      <c r="BC99" s="8">
        <v>0.12532833020637899</v>
      </c>
      <c r="BD99" s="8">
        <v>1</v>
      </c>
    </row>
    <row r="100" spans="26:56" x14ac:dyDescent="0.15">
      <c r="Z100" s="6">
        <v>66</v>
      </c>
      <c r="AA100" s="1" t="s">
        <v>171</v>
      </c>
      <c r="AB100" s="1" t="s">
        <v>172</v>
      </c>
      <c r="AC100" s="9">
        <v>768294.05960000004</v>
      </c>
      <c r="AD100" s="9">
        <v>5178581.7887000004</v>
      </c>
      <c r="AE100" s="7">
        <v>15.5</v>
      </c>
      <c r="AF100" s="6">
        <v>85</v>
      </c>
      <c r="AG100" s="9">
        <v>1678</v>
      </c>
      <c r="AH100" s="10">
        <v>0</v>
      </c>
      <c r="AI100" s="10">
        <v>0</v>
      </c>
      <c r="AJ100" s="10">
        <v>2E-3</v>
      </c>
      <c r="AK100" s="10">
        <v>8.0000000000000002E-3</v>
      </c>
      <c r="AL100" s="10">
        <v>1.7000000000000001E-2</v>
      </c>
      <c r="AM100" s="10">
        <v>2.7E-2</v>
      </c>
      <c r="AN100" s="10">
        <v>3.5999999999999997E-2</v>
      </c>
      <c r="AO100" s="10">
        <v>4.8000000000000001E-2</v>
      </c>
      <c r="AP100" s="10">
        <v>0.06</v>
      </c>
      <c r="AQ100" s="10">
        <v>7.8E-2</v>
      </c>
      <c r="AR100" s="10">
        <v>9.6000000000000002E-2</v>
      </c>
      <c r="AS100" s="10">
        <v>0.115</v>
      </c>
      <c r="AT100" s="10">
        <v>0.13400000000000001</v>
      </c>
      <c r="AU100" s="10">
        <v>0.152</v>
      </c>
      <c r="AV100" s="10">
        <v>0.17100000000000001</v>
      </c>
      <c r="AW100" s="10">
        <v>0.193</v>
      </c>
      <c r="AX100" s="10">
        <v>0.216</v>
      </c>
      <c r="AY100" s="10">
        <v>0.246</v>
      </c>
      <c r="AZ100" s="10">
        <v>0.28599999999999998</v>
      </c>
      <c r="BA100" s="10">
        <v>0.36199999999999999</v>
      </c>
      <c r="BB100" s="8">
        <v>0.88</v>
      </c>
      <c r="BC100" s="8">
        <v>0.12</v>
      </c>
      <c r="BD100" s="8">
        <v>0.82</v>
      </c>
    </row>
  </sheetData>
  <sheetProtection sheet="1"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STOYIELD</vt:lpstr>
      <vt:lpstr>Current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George, Natasha</dc:creator>
  <cp:lastModifiedBy>George, Natasha</cp:lastModifiedBy>
  <dcterms:created xsi:type="dcterms:W3CDTF">2005-11-15T17:56:47Z</dcterms:created>
  <dcterms:modified xsi:type="dcterms:W3CDTF">2020-02-03T16:36:56Z</dcterms:modified>
</cp:coreProperties>
</file>