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FTE Teachers 1956-57 to 2007-08" sheetId="1" r:id="rId1"/>
    <sheet name="Tchrs and Admin by Position " sheetId="2" r:id="rId2"/>
    <sheet name="Tchrs AGE, Salary &amp; Experience" sheetId="3" r:id="rId3"/>
    <sheet name="Dist AGE, Salary &amp; Experience" sheetId="4" r:id="rId4"/>
    <sheet name="Teachers by Salary" sheetId="5" r:id="rId5"/>
    <sheet name="FTE Teachers by Gender " sheetId="6" r:id="rId6"/>
    <sheet name="Teachers by Exp" sheetId="7" r:id="rId7"/>
    <sheet name="Teachers by Certifi" sheetId="8" r:id="rId8"/>
    <sheet name="Teachers by AgeGroup" sheetId="9" r:id="rId9"/>
    <sheet name="Substitute Teachers Profile" sheetId="10" r:id="rId10"/>
    <sheet name="Subs by AGE" sheetId="11" r:id="rId11"/>
    <sheet name="Subs by Exp" sheetId="12" r:id="rId12"/>
    <sheet name="Subs by Exp. Hist." sheetId="13" r:id="rId13"/>
    <sheet name="Retired Teachers" sheetId="14" r:id="rId14"/>
    <sheet name="First time teachers" sheetId="15" r:id="rId15"/>
    <sheet name="Student Assistants" sheetId="16" r:id="rId16"/>
    <sheet name="Student Assistants History" sheetId="17" r:id="rId17"/>
  </sheets>
  <definedNames>
    <definedName name="_xlnm.Print_Area" localSheetId="12">'Subs by Exp. Hist.'!$A$1:$H$17</definedName>
    <definedName name="_xlnm.Print_Area" localSheetId="1">'Tchrs and Admin by Position '!$A$1:$I$34</definedName>
    <definedName name="_xlnm.Print_Area" localSheetId="7">'Teachers by Certifi'!$A$1:$L$15</definedName>
    <definedName name="_xlnm.Print_Area" localSheetId="6">'Teachers by Exp'!$A$1:$Y$15</definedName>
  </definedNames>
  <calcPr fullCalcOnLoad="1"/>
</workbook>
</file>

<file path=xl/sharedStrings.xml><?xml version="1.0" encoding="utf-8"?>
<sst xmlns="http://schemas.openxmlformats.org/spreadsheetml/2006/main" count="450" uniqueCount="204">
  <si>
    <t>School Year</t>
  </si>
  <si>
    <t>Teachers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</si>
  <si>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</si>
  <si>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</si>
  <si>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</si>
  <si>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</si>
  <si>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</si>
  <si>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</si>
  <si>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</si>
  <si>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</si>
  <si>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</si>
  <si>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</si>
  <si>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</si>
  <si>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</si>
  <si>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1968-69</t>
  </si>
  <si>
    <t>1993-94</t>
  </si>
  <si>
    <t>1969-70</t>
  </si>
  <si>
    <t>1994-95</t>
  </si>
  <si>
    <t>1970-71</t>
  </si>
  <si>
    <t>1995-96</t>
  </si>
  <si>
    <t>1971-72</t>
  </si>
  <si>
    <t>1996-97</t>
  </si>
  <si>
    <t>1972-73</t>
  </si>
  <si>
    <t>1997-98</t>
  </si>
  <si>
    <t>1973-74</t>
  </si>
  <si>
    <t>1998-99</t>
  </si>
  <si>
    <t>1974-75</t>
  </si>
  <si>
    <t>1999-00</t>
  </si>
  <si>
    <t>1975-76</t>
  </si>
  <si>
    <t>2000-01</t>
  </si>
  <si>
    <t>1976-77</t>
  </si>
  <si>
    <t>2001-02</t>
  </si>
  <si>
    <t>1977-78</t>
  </si>
  <si>
    <t>2002-03</t>
  </si>
  <si>
    <t>1978-79</t>
  </si>
  <si>
    <t>2003-04</t>
  </si>
  <si>
    <t>1979-80</t>
  </si>
  <si>
    <t>2004-05</t>
  </si>
  <si>
    <t>1980-81</t>
  </si>
  <si>
    <t>2005-06</t>
  </si>
  <si>
    <t>Position</t>
  </si>
  <si>
    <t xml:space="preserve">Male </t>
  </si>
  <si>
    <t>Female</t>
  </si>
  <si>
    <t>Total</t>
  </si>
  <si>
    <t>Director</t>
  </si>
  <si>
    <t>Regional Education Officer</t>
  </si>
  <si>
    <t>Assistant Director</t>
  </si>
  <si>
    <t>Senior Education Officer</t>
  </si>
  <si>
    <t>Program Specialist</t>
  </si>
  <si>
    <t>Principal</t>
  </si>
  <si>
    <t>Vice-Principal</t>
  </si>
  <si>
    <t>Classroom Teacher</t>
  </si>
  <si>
    <t>Department Head</t>
  </si>
  <si>
    <t>Itinerant Teachers for the Hearing Impaired</t>
  </si>
  <si>
    <t>Itinerant Teachers for the Visually Impaired</t>
  </si>
  <si>
    <t>Guidance Counsellor</t>
  </si>
  <si>
    <t>Specialist</t>
  </si>
  <si>
    <t>Educational Psychologist</t>
  </si>
  <si>
    <t>Speech Pathologist</t>
  </si>
  <si>
    <t>English Second Language Teacher</t>
  </si>
  <si>
    <t>French Federal</t>
  </si>
  <si>
    <t>Miscellaneous</t>
  </si>
  <si>
    <t>Year</t>
  </si>
  <si>
    <t xml:space="preserve">Average </t>
  </si>
  <si>
    <t>Median</t>
  </si>
  <si>
    <t>Average</t>
  </si>
  <si>
    <t>Annual Salary</t>
  </si>
  <si>
    <t>Age</t>
  </si>
  <si>
    <t>Years Teaching Experience</t>
  </si>
  <si>
    <t>52,000-53,999</t>
  </si>
  <si>
    <t>Salary</t>
  </si>
  <si>
    <t xml:space="preserve">Males </t>
  </si>
  <si>
    <t>No.</t>
  </si>
  <si>
    <t>%</t>
  </si>
  <si>
    <t>Females</t>
  </si>
  <si>
    <t>Male</t>
  </si>
  <si>
    <t xml:space="preserve">Female </t>
  </si>
  <si>
    <t>% Change</t>
  </si>
  <si>
    <t>&lt;1</t>
  </si>
  <si>
    <t>1 - 4.9</t>
  </si>
  <si>
    <t>5 - 9.9</t>
  </si>
  <si>
    <t>10 - 14.9</t>
  </si>
  <si>
    <t>15 - 19.9</t>
  </si>
  <si>
    <t>20 - 24.9</t>
  </si>
  <si>
    <t>25 - 29.9</t>
  </si>
  <si>
    <t>30+</t>
  </si>
  <si>
    <t>Years of Experience</t>
  </si>
  <si>
    <t>Certificate Level</t>
  </si>
  <si>
    <t>Point on Salary Scale</t>
  </si>
  <si>
    <t>Age Group in Years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</si>
  <si>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</si>
  <si>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</si>
  <si>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</si>
  <si>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</si>
  <si>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</si>
  <si>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</si>
  <si>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</si>
  <si>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</si>
  <si>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</si>
  <si>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Percent Change </t>
  </si>
  <si>
    <t>a</t>
  </si>
  <si>
    <t>b</t>
  </si>
  <si>
    <t>b/(a+b)*100</t>
  </si>
  <si>
    <t>d</t>
  </si>
  <si>
    <t>d/b</t>
  </si>
  <si>
    <t>d/a</t>
  </si>
  <si>
    <t>d/(a*185)*100</t>
  </si>
  <si>
    <t>d/185</t>
  </si>
  <si>
    <t xml:space="preserve">Total </t>
  </si>
  <si>
    <t>Age Group</t>
  </si>
  <si>
    <t>1-4.9</t>
  </si>
  <si>
    <t>5-9.9</t>
  </si>
  <si>
    <t>10-14.9</t>
  </si>
  <si>
    <t>15-19.9</t>
  </si>
  <si>
    <t>20+</t>
  </si>
  <si>
    <t>Conseil scolaire francophone</t>
  </si>
  <si>
    <t>Other</t>
  </si>
  <si>
    <t xml:space="preserve">Average Age </t>
  </si>
  <si>
    <t>with the Average Age Upon Retirement</t>
  </si>
  <si>
    <t>Full-time Equivalent Teachers</t>
  </si>
  <si>
    <t>Substitutes as a Percentage of all Teachers</t>
  </si>
  <si>
    <t>Average Days Worked per Substitute</t>
  </si>
  <si>
    <t>Average Days Used per FTE Regular Teacher</t>
  </si>
  <si>
    <t>Percent of Total Instructional Days Taught by Substitutes</t>
  </si>
  <si>
    <t>68,000-69,999</t>
  </si>
  <si>
    <t>66,000-67,999</t>
  </si>
  <si>
    <t>54,000-55,999</t>
  </si>
  <si>
    <t>56,000-57,999</t>
  </si>
  <si>
    <t>58,000-59,999</t>
  </si>
  <si>
    <t>60,000-61,999</t>
  </si>
  <si>
    <t>62,000-63,999</t>
  </si>
  <si>
    <t>64,000-65,999</t>
  </si>
  <si>
    <t>&lt; 25</t>
  </si>
  <si>
    <t>2006-07</t>
  </si>
  <si>
    <t xml:space="preserve">Itinerant Math                </t>
  </si>
  <si>
    <t xml:space="preserve">Itinerant Student Support     </t>
  </si>
  <si>
    <t>Music Education Supplemental</t>
  </si>
  <si>
    <t xml:space="preserve">  </t>
  </si>
  <si>
    <t xml:space="preserve"> </t>
  </si>
  <si>
    <t>2007-08</t>
  </si>
  <si>
    <t xml:space="preserve">                                                          </t>
  </si>
  <si>
    <t>2008-09</t>
  </si>
  <si>
    <t xml:space="preserve">Conseil scolaire francophone </t>
  </si>
  <si>
    <r>
      <t>Year</t>
    </r>
    <r>
      <rPr>
        <vertAlign val="superscript"/>
        <sz val="8"/>
        <rFont val="Times New Roman"/>
        <family val="1"/>
      </rPr>
      <t>2</t>
    </r>
  </si>
  <si>
    <r>
      <t>Substitute Teachers</t>
    </r>
    <r>
      <rPr>
        <vertAlign val="superscript"/>
        <sz val="8"/>
        <rFont val="Times New Roman"/>
        <family val="1"/>
      </rPr>
      <t>3</t>
    </r>
  </si>
  <si>
    <r>
      <t>Total Substitute Days</t>
    </r>
    <r>
      <rPr>
        <vertAlign val="superscript"/>
        <sz val="8"/>
        <rFont val="Times New Roman"/>
        <family val="1"/>
      </rPr>
      <t>4</t>
    </r>
  </si>
  <si>
    <r>
      <t>Equivalent to Full-time Teaching Units</t>
    </r>
    <r>
      <rPr>
        <vertAlign val="superscript"/>
        <sz val="8"/>
        <rFont val="Times New Roman"/>
        <family val="1"/>
      </rPr>
      <t>4</t>
    </r>
  </si>
  <si>
    <t>2009-10</t>
  </si>
  <si>
    <t>2010-11</t>
  </si>
  <si>
    <t>70,000-71,999</t>
  </si>
  <si>
    <t>72,000-73,999</t>
  </si>
  <si>
    <t>74,000-75,999</t>
  </si>
  <si>
    <t>76,000-77,999</t>
  </si>
  <si>
    <t>2011-12</t>
  </si>
  <si>
    <t>2012-13</t>
  </si>
  <si>
    <t>2013-14</t>
  </si>
  <si>
    <t xml:space="preserve">       </t>
  </si>
  <si>
    <t>NLESD-Labrador</t>
  </si>
  <si>
    <t>NLESD-Western</t>
  </si>
  <si>
    <t>NLESD-Central</t>
  </si>
  <si>
    <t>NLESD-Eastern</t>
  </si>
  <si>
    <t>District-Region</t>
  </si>
  <si>
    <r>
      <t>Table 43.</t>
    </r>
    <r>
      <rPr>
        <sz val="11"/>
        <rFont val="Times New Roman"/>
        <family val="1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and Administrators by Position and Gender,</t>
    </r>
  </si>
  <si>
    <r>
      <t xml:space="preserve">Table 44. </t>
    </r>
    <r>
      <rPr>
        <sz val="11"/>
        <rFont val="Times New Roman"/>
        <family val="1"/>
      </rPr>
      <t xml:space="preserve"> 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 </t>
    </r>
  </si>
  <si>
    <r>
      <t>Table 45.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</t>
    </r>
  </si>
  <si>
    <r>
      <t xml:space="preserve">Table 47.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Gender with Percentage Change  </t>
    </r>
  </si>
  <si>
    <r>
      <t>Table 49.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Certificate Level and Point on Salary Scale, </t>
    </r>
  </si>
  <si>
    <r>
      <t>Table 48</t>
    </r>
    <r>
      <rPr>
        <b/>
        <sz val="10"/>
        <rFont val="Arial"/>
        <family val="2"/>
      </rPr>
      <t>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Teachers by District-Region and Years Teaching Experience,</t>
    </r>
  </si>
  <si>
    <r>
      <t>District-Region</t>
    </r>
    <r>
      <rPr>
        <vertAlign val="superscript"/>
        <sz val="8"/>
        <rFont val="Times New Roman"/>
        <family val="1"/>
      </rPr>
      <t>1</t>
    </r>
  </si>
  <si>
    <t>2014-15</t>
  </si>
  <si>
    <t>Associate Director Programs</t>
  </si>
  <si>
    <t>2015-16</t>
  </si>
  <si>
    <t>Distance Education</t>
  </si>
  <si>
    <t>2016-17</t>
  </si>
  <si>
    <t xml:space="preserve">Instructional Resource Teacher </t>
  </si>
  <si>
    <t>2017-18</t>
  </si>
  <si>
    <t>78,000-79,999</t>
  </si>
  <si>
    <t>80,000-81,999</t>
  </si>
  <si>
    <t>82,000+</t>
  </si>
  <si>
    <t>2014 -15</t>
  </si>
  <si>
    <t>Itinerant Inclusive &amp; Caring.</t>
  </si>
  <si>
    <t>2018-19</t>
  </si>
  <si>
    <t>Reading Specialist</t>
  </si>
  <si>
    <t xml:space="preserve"> 2016-17 to 2018-19</t>
  </si>
  <si>
    <r>
      <t>Table 42.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1,2</t>
    </r>
    <r>
      <rPr>
        <sz val="11"/>
        <rFont val="Times New Roman"/>
        <family val="1"/>
      </rPr>
      <t xml:space="preserve"> Teachers, 1968-69 to 2018-19</t>
    </r>
  </si>
  <si>
    <t>of Full-time Teachers, 2008-09 to 2018-19</t>
  </si>
  <si>
    <r>
      <t>of Full-time District Staff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2008-09 to 2018-19</t>
    </r>
  </si>
  <si>
    <t xml:space="preserve"> 2018-19</t>
  </si>
  <si>
    <r>
      <t>Table 49.</t>
    </r>
    <r>
      <rPr>
        <sz val="8"/>
        <rFont val="Arial"/>
        <family val="0"/>
      </rPr>
      <t xml:space="preserve">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Age Group, 2007-08 to 2018-19</t>
    </r>
  </si>
  <si>
    <t>2007-08 to 2018-19</t>
  </si>
  <si>
    <r>
      <t>Table 50.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 xml:space="preserve"> Profile of Substitute Teaching, 2007-08 to 2017-18</t>
    </r>
  </si>
  <si>
    <r>
      <t>Table 51.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Group and Gender, 2017-18</t>
    </r>
  </si>
  <si>
    <r>
      <t>Table 52.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 and Gender, 2016-17 and 2017-18</t>
    </r>
  </si>
  <si>
    <r>
      <t>Table 55.</t>
    </r>
    <r>
      <rPr>
        <sz val="8"/>
        <rFont val="Arial"/>
        <family val="0"/>
      </rPr>
      <t xml:space="preserve">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First-Time Teachers</t>
    </r>
    <r>
      <rPr>
        <vertAlign val="superscript"/>
        <sz val="9"/>
        <rFont val="Times New Roman"/>
        <family val="1"/>
      </rPr>
      <t>3,4</t>
    </r>
    <r>
      <rPr>
        <sz val="11"/>
        <rFont val="Times New Roman"/>
        <family val="1"/>
      </rPr>
      <t xml:space="preserve"> by District-Region and Gender, 2014-15 to 2018-19</t>
    </r>
  </si>
  <si>
    <r>
      <t>Table 53.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Experience, 2007-08 to 2017-18</t>
    </r>
  </si>
  <si>
    <t>from the Previous Year, 2008-09 to 2018-19</t>
  </si>
  <si>
    <r>
      <rPr>
        <b/>
        <sz val="11"/>
        <rFont val="Times New Roman"/>
        <family val="1"/>
      </rPr>
      <t>Table 46.</t>
    </r>
    <r>
      <rPr>
        <sz val="11"/>
        <rFont val="Times New Roman"/>
        <family val="1"/>
      </rPr>
      <t xml:space="preserve"> Number and Percentage of Full-Time Teachers by Salary and Gender, 2018-19</t>
    </r>
  </si>
  <si>
    <r>
      <t>Table 54.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Teachers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Who Retired in 2017-18 by District-Region and Gender </t>
    </r>
  </si>
  <si>
    <r>
      <t>2017-18</t>
    </r>
    <r>
      <rPr>
        <vertAlign val="superscript"/>
        <sz val="8"/>
        <rFont val="Times New Roman"/>
        <family val="1"/>
      </rPr>
      <t>2</t>
    </r>
  </si>
  <si>
    <r>
      <t>2016-17</t>
    </r>
    <r>
      <rPr>
        <vertAlign val="superscript"/>
        <sz val="8"/>
        <rFont val="Times New Roman"/>
        <family val="1"/>
      </rPr>
      <t>2</t>
    </r>
  </si>
  <si>
    <r>
      <t>Table 54.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Teachers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Who Retired in 2016-17 by District-Region and Gender </t>
    </r>
  </si>
  <si>
    <r>
      <t xml:space="preserve">Table 57.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 Gender, 2007-08 to 2017-18</t>
    </r>
  </si>
  <si>
    <r>
      <t>Table 56.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 and Gender, 2013-14 to 2017-18</t>
    </r>
  </si>
  <si>
    <t>&lt;52,000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</si>
</sst>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_);_(@_)"/>
    <numFmt numFmtId="170" formatCode="#,##0.0"/>
    <numFmt numFmtId="171" formatCode="###0"/>
    <numFmt numFmtId="172" formatCode="####.0000"/>
    <numFmt numFmtId="173" formatCode="####.000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0.0000"/>
    <numFmt numFmtId="178" formatCode="0.000"/>
    <numFmt numFmtId="179" formatCode="#,##0.0000"/>
  </numFmts>
  <fonts count="55"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8"/>
      <color indexed="14"/>
      <name val="Arial"/>
      <family val="2"/>
    </font>
    <font>
      <i/>
      <sz val="8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33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0" borderId="0" xfId="42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42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168" fontId="8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8" fillId="33" borderId="1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8" fillId="33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3" fontId="6" fillId="0" borderId="0" xfId="0" applyNumberFormat="1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8" fillId="33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8" fillId="33" borderId="11" xfId="0" applyFont="1" applyFill="1" applyBorder="1" applyAlignment="1">
      <alignment horizontal="left" vertical="center" readingOrder="1"/>
    </xf>
    <xf numFmtId="0" fontId="8" fillId="33" borderId="1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left" vertical="center" readingOrder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1" xfId="0" applyNumberFormat="1" applyFill="1" applyBorder="1" applyAlignment="1">
      <alignment vertical="center"/>
    </xf>
    <xf numFmtId="17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3" fontId="8" fillId="33" borderId="11" xfId="42" applyNumberFormat="1" applyFont="1" applyFill="1" applyBorder="1" applyAlignment="1">
      <alignment horizontal="center" vertical="center" readingOrder="1"/>
    </xf>
    <xf numFmtId="175" fontId="8" fillId="0" borderId="0" xfId="42" applyNumberFormat="1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center" vertical="center" readingOrder="1"/>
    </xf>
    <xf numFmtId="3" fontId="8" fillId="0" borderId="0" xfId="42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8" fontId="8" fillId="33" borderId="11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Alignment="1">
      <alignment horizontal="center" vertical="center" readingOrder="1"/>
    </xf>
    <xf numFmtId="1" fontId="8" fillId="0" borderId="0" xfId="0" applyNumberFormat="1" applyFont="1" applyAlignment="1">
      <alignment horizontal="center" vertical="center" readingOrder="1"/>
    </xf>
    <xf numFmtId="168" fontId="6" fillId="0" borderId="0" xfId="0" applyNumberFormat="1" applyFont="1" applyAlignment="1">
      <alignment horizontal="center" vertical="center" readingOrder="1"/>
    </xf>
    <xf numFmtId="168" fontId="8" fillId="0" borderId="0" xfId="0" applyNumberFormat="1" applyFont="1" applyAlignment="1">
      <alignment horizontal="center" vertical="center" readingOrder="1"/>
    </xf>
    <xf numFmtId="168" fontId="6" fillId="0" borderId="0" xfId="0" applyNumberFormat="1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0" fillId="0" borderId="0" xfId="0" applyFill="1" applyAlignment="1">
      <alignment horizontal="center" readingOrder="1"/>
    </xf>
    <xf numFmtId="3" fontId="6" fillId="0" borderId="0" xfId="0" applyNumberFormat="1" applyFont="1" applyAlignment="1">
      <alignment horizontal="center" readingOrder="1"/>
    </xf>
    <xf numFmtId="37" fontId="8" fillId="0" borderId="0" xfId="42" applyNumberFormat="1" applyFont="1" applyAlignment="1">
      <alignment horizontal="center" vertical="center"/>
    </xf>
    <xf numFmtId="37" fontId="8" fillId="33" borderId="11" xfId="42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3" fillId="33" borderId="11" xfId="53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top" wrapText="1"/>
    </xf>
    <xf numFmtId="3" fontId="8" fillId="34" borderId="0" xfId="42" applyNumberFormat="1" applyFont="1" applyFill="1" applyAlignment="1">
      <alignment horizontal="center"/>
    </xf>
    <xf numFmtId="3" fontId="8" fillId="3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" fontId="8" fillId="34" borderId="0" xfId="0" applyNumberFormat="1" applyFont="1" applyFill="1" applyAlignment="1">
      <alignment horizontal="center" vertical="center" readingOrder="1"/>
    </xf>
    <xf numFmtId="3" fontId="8" fillId="34" borderId="0" xfId="42" applyNumberFormat="1" applyFont="1" applyFill="1" applyAlignment="1">
      <alignment horizontal="center" vertical="center" readingOrder="1"/>
    </xf>
    <xf numFmtId="0" fontId="0" fillId="34" borderId="0" xfId="0" applyFill="1" applyAlignment="1">
      <alignment vertical="center" readingOrder="1"/>
    </xf>
    <xf numFmtId="0" fontId="8" fillId="34" borderId="0" xfId="0" applyFont="1" applyFill="1" applyAlignment="1">
      <alignment vertical="center" readingOrder="1"/>
    </xf>
    <xf numFmtId="0" fontId="0" fillId="34" borderId="0" xfId="0" applyFill="1" applyAlignment="1">
      <alignment horizontal="center" vertical="center" readingOrder="1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8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3" fontId="8" fillId="34" borderId="0" xfId="0" applyNumberFormat="1" applyFont="1" applyFill="1" applyAlignment="1">
      <alignment/>
    </xf>
    <xf numFmtId="0" fontId="9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6" fillId="0" borderId="0" xfId="58" applyFont="1">
      <alignment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8" fillId="33" borderId="11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0" xfId="58" applyFont="1" applyAlignment="1">
      <alignment horizontal="center" vertical="center"/>
      <protection/>
    </xf>
    <xf numFmtId="0" fontId="8" fillId="0" borderId="0" xfId="58" applyFont="1" applyFill="1" applyAlignment="1">
      <alignment vertical="center"/>
      <protection/>
    </xf>
    <xf numFmtId="1" fontId="8" fillId="0" borderId="0" xfId="58" applyNumberFormat="1" applyFont="1" applyAlignment="1">
      <alignment horizontal="center" vertical="center"/>
      <protection/>
    </xf>
    <xf numFmtId="0" fontId="8" fillId="0" borderId="0" xfId="58" applyFont="1" applyAlignment="1">
      <alignment wrapText="1"/>
      <protection/>
    </xf>
    <xf numFmtId="0" fontId="8" fillId="0" borderId="0" xfId="58" applyFont="1">
      <alignment/>
      <protection/>
    </xf>
    <xf numFmtId="0" fontId="8" fillId="33" borderId="11" xfId="58" applyFont="1" applyFill="1" applyBorder="1" applyAlignment="1">
      <alignment vertical="center" wrapText="1"/>
      <protection/>
    </xf>
    <xf numFmtId="1" fontId="8" fillId="33" borderId="11" xfId="58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4" fontId="8" fillId="34" borderId="0" xfId="42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79" fontId="8" fillId="0" borderId="0" xfId="0" applyNumberFormat="1" applyFont="1" applyAlignment="1">
      <alignment horizontal="center" vertical="center" readingOrder="1"/>
    </xf>
    <xf numFmtId="1" fontId="0" fillId="0" borderId="0" xfId="0" applyNumberFormat="1" applyAlignment="1">
      <alignment vertical="center" readingOrder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38" fillId="34" borderId="0" xfId="39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38" fillId="34" borderId="0" xfId="39" applyFill="1" applyAlignment="1">
      <alignment vertical="center"/>
    </xf>
    <xf numFmtId="3" fontId="0" fillId="34" borderId="0" xfId="0" applyNumberFormat="1" applyFill="1" applyAlignment="1">
      <alignment/>
    </xf>
    <xf numFmtId="0" fontId="42" fillId="34" borderId="0" xfId="48" applyFill="1" applyAlignment="1">
      <alignment/>
    </xf>
    <xf numFmtId="0" fontId="48" fillId="34" borderId="0" xfId="56" applyFill="1" applyAlignment="1">
      <alignment/>
    </xf>
    <xf numFmtId="1" fontId="48" fillId="34" borderId="0" xfId="56" applyNumberFormat="1" applyFill="1" applyAlignment="1">
      <alignment/>
    </xf>
    <xf numFmtId="0" fontId="6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 vertical="center"/>
    </xf>
    <xf numFmtId="3" fontId="0" fillId="34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" fontId="8" fillId="0" borderId="0" xfId="58" applyNumberFormat="1" applyFont="1" applyAlignment="1">
      <alignment vertical="center"/>
      <protection/>
    </xf>
    <xf numFmtId="0" fontId="9" fillId="0" borderId="0" xfId="0" applyFont="1" applyFill="1" applyAlignment="1">
      <alignment horizontal="left"/>
    </xf>
    <xf numFmtId="0" fontId="8" fillId="33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8" fillId="33" borderId="12" xfId="0" applyFont="1" applyFill="1" applyBorder="1" applyAlignment="1">
      <alignment horizontal="center" vertical="center" readingOrder="1"/>
    </xf>
    <xf numFmtId="0" fontId="8" fillId="33" borderId="10" xfId="0" applyFont="1" applyFill="1" applyBorder="1" applyAlignment="1">
      <alignment horizontal="center" vertical="center" readingOrder="1"/>
    </xf>
    <xf numFmtId="0" fontId="8" fillId="33" borderId="11" xfId="0" applyFont="1" applyFill="1" applyBorder="1" applyAlignment="1">
      <alignment horizontal="center" vertical="center" readingOrder="1"/>
    </xf>
    <xf numFmtId="3" fontId="8" fillId="33" borderId="10" xfId="0" applyNumberFormat="1" applyFont="1" applyFill="1" applyBorder="1" applyAlignment="1">
      <alignment horizontal="center" vertical="center" readingOrder="1"/>
    </xf>
    <xf numFmtId="3" fontId="8" fillId="33" borderId="11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8" fillId="33" borderId="0" xfId="0" applyNumberFormat="1" applyFont="1" applyFill="1" applyBorder="1" applyAlignment="1">
      <alignment horizontal="center" vertical="center"/>
    </xf>
    <xf numFmtId="168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:H1"/>
    </sheetView>
  </sheetViews>
  <sheetFormatPr defaultColWidth="9.33203125" defaultRowHeight="11.25"/>
  <cols>
    <col min="1" max="1" width="17.16015625" style="2" customWidth="1"/>
    <col min="2" max="2" width="13" style="2" customWidth="1"/>
    <col min="4" max="5" width="13" style="2" customWidth="1"/>
    <col min="6" max="6" width="13" style="0" customWidth="1"/>
    <col min="7" max="8" width="13" style="2" customWidth="1"/>
  </cols>
  <sheetData>
    <row r="1" spans="1:8" ht="18" customHeight="1">
      <c r="A1" s="204" t="s">
        <v>184</v>
      </c>
      <c r="B1" s="204"/>
      <c r="C1" s="204"/>
      <c r="D1" s="204"/>
      <c r="E1" s="204"/>
      <c r="F1" s="204"/>
      <c r="G1" s="204"/>
      <c r="H1" s="204"/>
    </row>
    <row r="2" ht="12" customHeight="1"/>
    <row r="3" spans="1:8" s="16" customFormat="1" ht="25.5" customHeight="1">
      <c r="A3" s="25" t="s">
        <v>0</v>
      </c>
      <c r="B3" s="25" t="s">
        <v>1</v>
      </c>
      <c r="C3" s="24"/>
      <c r="D3" s="25" t="s">
        <v>0</v>
      </c>
      <c r="E3" s="25" t="s">
        <v>1</v>
      </c>
      <c r="F3" s="24"/>
      <c r="G3" s="25" t="s">
        <v>0</v>
      </c>
      <c r="H3" s="25" t="s">
        <v>1</v>
      </c>
    </row>
    <row r="4" spans="1:8" s="15" customFormat="1" ht="4.5" customHeight="1">
      <c r="A4" s="44"/>
      <c r="B4" s="44"/>
      <c r="C4" s="26"/>
      <c r="D4" s="44"/>
      <c r="E4" s="44"/>
      <c r="F4" s="26"/>
      <c r="G4" s="44"/>
      <c r="H4" s="44"/>
    </row>
    <row r="5" spans="1:8" s="15" customFormat="1" ht="10.5" customHeight="1">
      <c r="A5" s="27" t="s">
        <v>14</v>
      </c>
      <c r="B5" s="28">
        <v>6206</v>
      </c>
      <c r="C5" s="27"/>
      <c r="D5" s="27" t="s">
        <v>6</v>
      </c>
      <c r="E5" s="28">
        <v>8073</v>
      </c>
      <c r="F5" s="27"/>
      <c r="G5" s="27" t="s">
        <v>33</v>
      </c>
      <c r="H5" s="28">
        <v>6065</v>
      </c>
    </row>
    <row r="6" spans="1:8" s="15" customFormat="1" ht="10.5" customHeight="1">
      <c r="A6" s="27" t="s">
        <v>16</v>
      </c>
      <c r="B6" s="28">
        <v>6315</v>
      </c>
      <c r="C6" s="27"/>
      <c r="D6" s="27" t="s">
        <v>7</v>
      </c>
      <c r="E6" s="28">
        <v>8065</v>
      </c>
      <c r="F6" s="27"/>
      <c r="G6" s="27" t="s">
        <v>35</v>
      </c>
      <c r="H6" s="28">
        <v>5865</v>
      </c>
    </row>
    <row r="7" spans="1:8" s="15" customFormat="1" ht="10.5" customHeight="1">
      <c r="A7" s="27" t="s">
        <v>18</v>
      </c>
      <c r="B7" s="28">
        <v>6437</v>
      </c>
      <c r="C7" s="27"/>
      <c r="D7" s="27" t="s">
        <v>8</v>
      </c>
      <c r="E7" s="28">
        <v>8120</v>
      </c>
      <c r="F7" s="27"/>
      <c r="G7" s="27" t="s">
        <v>37</v>
      </c>
      <c r="H7" s="28">
        <v>5634</v>
      </c>
    </row>
    <row r="8" spans="1:8" s="15" customFormat="1" ht="10.5" customHeight="1">
      <c r="A8" s="27" t="s">
        <v>20</v>
      </c>
      <c r="B8" s="28">
        <v>6648</v>
      </c>
      <c r="C8" s="27"/>
      <c r="D8" s="27" t="s">
        <v>9</v>
      </c>
      <c r="E8" s="28">
        <v>8110</v>
      </c>
      <c r="F8" s="27"/>
      <c r="G8" s="27" t="s">
        <v>39</v>
      </c>
      <c r="H8" s="28">
        <v>5485</v>
      </c>
    </row>
    <row r="9" spans="1:8" s="15" customFormat="1" ht="10.5" customHeight="1">
      <c r="A9" s="27" t="s">
        <v>22</v>
      </c>
      <c r="B9" s="28">
        <v>6895</v>
      </c>
      <c r="C9" s="27"/>
      <c r="D9" s="27" t="s">
        <v>10</v>
      </c>
      <c r="E9" s="28">
        <v>8035</v>
      </c>
      <c r="F9" s="27"/>
      <c r="G9" s="27" t="s">
        <v>133</v>
      </c>
      <c r="H9" s="28">
        <v>5443</v>
      </c>
    </row>
    <row r="10" spans="1:8" s="15" customFormat="1" ht="10.5" customHeight="1">
      <c r="A10" s="27" t="s">
        <v>24</v>
      </c>
      <c r="B10" s="28">
        <v>7072</v>
      </c>
      <c r="C10" s="27"/>
      <c r="D10" s="27" t="s">
        <v>11</v>
      </c>
      <c r="E10" s="28">
        <v>8015</v>
      </c>
      <c r="F10" s="27"/>
      <c r="G10" s="27" t="s">
        <v>139</v>
      </c>
      <c r="H10" s="28">
        <v>5498</v>
      </c>
    </row>
    <row r="11" spans="1:8" s="15" customFormat="1" ht="10.5" customHeight="1">
      <c r="A11" s="27" t="s">
        <v>26</v>
      </c>
      <c r="B11" s="28">
        <v>7358</v>
      </c>
      <c r="C11" s="27"/>
      <c r="D11" s="27" t="s">
        <v>12</v>
      </c>
      <c r="E11" s="28">
        <v>7951</v>
      </c>
      <c r="F11" s="27"/>
      <c r="G11" s="27" t="s">
        <v>141</v>
      </c>
      <c r="H11" s="28">
        <v>5572</v>
      </c>
    </row>
    <row r="12" spans="1:8" s="15" customFormat="1" ht="10.5" customHeight="1">
      <c r="A12" s="27" t="s">
        <v>28</v>
      </c>
      <c r="B12" s="28">
        <v>7427</v>
      </c>
      <c r="C12" s="27"/>
      <c r="D12" s="27" t="s">
        <v>13</v>
      </c>
      <c r="E12" s="28">
        <v>7885</v>
      </c>
      <c r="F12" s="27"/>
      <c r="G12" s="27" t="s">
        <v>147</v>
      </c>
      <c r="H12" s="28">
        <v>5569</v>
      </c>
    </row>
    <row r="13" spans="1:8" s="15" customFormat="1" ht="10.5" customHeight="1">
      <c r="A13" s="27" t="s">
        <v>30</v>
      </c>
      <c r="B13" s="28">
        <v>7694</v>
      </c>
      <c r="C13" s="27"/>
      <c r="D13" s="27" t="s">
        <v>15</v>
      </c>
      <c r="E13" s="28">
        <v>7769</v>
      </c>
      <c r="F13" s="27"/>
      <c r="G13" s="29" t="s">
        <v>148</v>
      </c>
      <c r="H13" s="28">
        <v>5544</v>
      </c>
    </row>
    <row r="14" spans="1:8" s="15" customFormat="1" ht="10.5" customHeight="1">
      <c r="A14" s="27" t="s">
        <v>32</v>
      </c>
      <c r="B14" s="28">
        <v>7694</v>
      </c>
      <c r="C14" s="27"/>
      <c r="D14" s="27" t="s">
        <v>17</v>
      </c>
      <c r="E14" s="28">
        <v>7521</v>
      </c>
      <c r="F14" s="27"/>
      <c r="G14" s="29" t="s">
        <v>153</v>
      </c>
      <c r="H14" s="28">
        <v>5529</v>
      </c>
    </row>
    <row r="15" spans="1:8" s="15" customFormat="1" ht="10.5" customHeight="1">
      <c r="A15" s="27" t="s">
        <v>34</v>
      </c>
      <c r="B15" s="28">
        <v>7690</v>
      </c>
      <c r="C15" s="27"/>
      <c r="D15" s="27" t="s">
        <v>19</v>
      </c>
      <c r="E15" s="28">
        <v>7259</v>
      </c>
      <c r="F15" s="27"/>
      <c r="G15" s="29" t="s">
        <v>154</v>
      </c>
      <c r="H15" s="30">
        <v>5515</v>
      </c>
    </row>
    <row r="16" spans="1:8" s="15" customFormat="1" ht="10.5" customHeight="1">
      <c r="A16" s="27" t="s">
        <v>36</v>
      </c>
      <c r="B16" s="28">
        <v>7602</v>
      </c>
      <c r="C16" s="27"/>
      <c r="D16" s="27" t="s">
        <v>21</v>
      </c>
      <c r="E16" s="28">
        <v>7101</v>
      </c>
      <c r="F16" s="27"/>
      <c r="G16" s="29" t="s">
        <v>155</v>
      </c>
      <c r="H16" s="30">
        <v>5357</v>
      </c>
    </row>
    <row r="17" spans="1:8" s="15" customFormat="1" ht="10.5" customHeight="1">
      <c r="A17" s="27" t="s">
        <v>38</v>
      </c>
      <c r="B17" s="28">
        <v>7597</v>
      </c>
      <c r="C17" s="27"/>
      <c r="D17" s="27" t="s">
        <v>23</v>
      </c>
      <c r="E17" s="28">
        <v>6705</v>
      </c>
      <c r="F17" s="27"/>
      <c r="G17" s="29" t="s">
        <v>169</v>
      </c>
      <c r="H17" s="30">
        <v>5379</v>
      </c>
    </row>
    <row r="18" spans="1:22" s="15" customFormat="1" ht="10.5" customHeight="1">
      <c r="A18" s="27" t="s">
        <v>2</v>
      </c>
      <c r="B18" s="28">
        <v>7678</v>
      </c>
      <c r="C18" s="27"/>
      <c r="D18" s="27" t="s">
        <v>25</v>
      </c>
      <c r="E18" s="28">
        <v>6453</v>
      </c>
      <c r="F18" s="27"/>
      <c r="G18" s="29" t="s">
        <v>171</v>
      </c>
      <c r="H18" s="30">
        <v>5314.62</v>
      </c>
      <c r="V18" s="22"/>
    </row>
    <row r="19" spans="1:8" s="15" customFormat="1" ht="10.5" customHeight="1">
      <c r="A19" s="27" t="s">
        <v>3</v>
      </c>
      <c r="B19" s="28">
        <v>7723</v>
      </c>
      <c r="C19" s="27"/>
      <c r="D19" s="27" t="s">
        <v>27</v>
      </c>
      <c r="E19" s="28">
        <v>6372</v>
      </c>
      <c r="F19" s="27"/>
      <c r="G19" s="29" t="s">
        <v>173</v>
      </c>
      <c r="H19" s="30">
        <v>5222</v>
      </c>
    </row>
    <row r="20" spans="1:9" s="15" customFormat="1" ht="10.5" customHeight="1">
      <c r="A20" s="27" t="s">
        <v>4</v>
      </c>
      <c r="B20" s="28">
        <v>8191</v>
      </c>
      <c r="C20" s="27"/>
      <c r="D20" s="27" t="s">
        <v>29</v>
      </c>
      <c r="E20" s="28">
        <v>6283</v>
      </c>
      <c r="F20" s="27"/>
      <c r="G20" s="29" t="s">
        <v>175</v>
      </c>
      <c r="H20" s="30">
        <v>5222</v>
      </c>
      <c r="I20" s="22"/>
    </row>
    <row r="21" spans="1:8" s="15" customFormat="1" ht="10.5" customHeight="1">
      <c r="A21" s="27" t="s">
        <v>5</v>
      </c>
      <c r="B21" s="28">
        <v>8177</v>
      </c>
      <c r="C21" s="27"/>
      <c r="D21" s="27" t="s">
        <v>31</v>
      </c>
      <c r="E21" s="28">
        <v>6264</v>
      </c>
      <c r="F21" s="27"/>
      <c r="G21" s="29" t="s">
        <v>181</v>
      </c>
      <c r="H21" s="30">
        <v>5192</v>
      </c>
    </row>
    <row r="22" spans="1:8" s="15" customFormat="1" ht="6.75" customHeight="1">
      <c r="A22" s="44"/>
      <c r="B22" s="44"/>
      <c r="C22" s="27"/>
      <c r="D22" s="27"/>
      <c r="E22" s="28"/>
      <c r="F22" s="27"/>
      <c r="G22" s="44"/>
      <c r="H22" s="44"/>
    </row>
    <row r="23" spans="1:8" s="15" customFormat="1" ht="11.25">
      <c r="A23" s="137"/>
      <c r="B23" s="137"/>
      <c r="C23" s="137"/>
      <c r="D23" s="137"/>
      <c r="E23" s="137"/>
      <c r="F23" s="137"/>
      <c r="G23" s="137"/>
      <c r="H23" s="137"/>
    </row>
    <row r="26" ht="11.25">
      <c r="H26" s="3"/>
    </row>
    <row r="37" ht="11.25">
      <c r="H37" s="2" t="s">
        <v>137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115" zoomScaleNormal="115" zoomScalePageLayoutView="0" workbookViewId="0" topLeftCell="A1">
      <selection activeCell="A1" sqref="A1"/>
    </sheetView>
  </sheetViews>
  <sheetFormatPr defaultColWidth="9.33203125" defaultRowHeight="11.25"/>
  <cols>
    <col min="1" max="1" width="7.83203125" style="0" customWidth="1"/>
    <col min="2" max="2" width="9.83203125" style="0" customWidth="1"/>
    <col min="3" max="3" width="10" style="0" customWidth="1"/>
    <col min="4" max="4" width="12.5" style="0" customWidth="1"/>
    <col min="6" max="6" width="12.33203125" style="0" customWidth="1"/>
    <col min="7" max="7" width="13.83203125" style="0" customWidth="1"/>
    <col min="8" max="8" width="15.16015625" style="0" customWidth="1"/>
    <col min="9" max="9" width="11.66015625" style="0" customWidth="1"/>
  </cols>
  <sheetData>
    <row r="1" s="9" customFormat="1" ht="15" customHeight="1">
      <c r="A1" s="79" t="s">
        <v>190</v>
      </c>
    </row>
    <row r="2" s="9" customFormat="1" ht="6.75" customHeight="1"/>
    <row r="3" s="9" customFormat="1" ht="7.5" customHeight="1"/>
    <row r="4" spans="1:9" s="9" customFormat="1" ht="15" customHeight="1">
      <c r="A4" s="220" t="s">
        <v>143</v>
      </c>
      <c r="B4" s="234" t="s">
        <v>119</v>
      </c>
      <c r="C4" s="234" t="s">
        <v>144</v>
      </c>
      <c r="D4" s="234" t="s">
        <v>120</v>
      </c>
      <c r="E4" s="234" t="s">
        <v>145</v>
      </c>
      <c r="F4" s="234" t="s">
        <v>121</v>
      </c>
      <c r="G4" s="234" t="s">
        <v>122</v>
      </c>
      <c r="H4" s="234" t="s">
        <v>123</v>
      </c>
      <c r="I4" s="234" t="s">
        <v>146</v>
      </c>
    </row>
    <row r="5" spans="1:9" s="9" customFormat="1" ht="15" customHeight="1">
      <c r="A5" s="221"/>
      <c r="B5" s="235"/>
      <c r="C5" s="235"/>
      <c r="D5" s="235"/>
      <c r="E5" s="235"/>
      <c r="F5" s="235"/>
      <c r="G5" s="235"/>
      <c r="H5" s="235"/>
      <c r="I5" s="235"/>
    </row>
    <row r="6" spans="1:9" s="9" customFormat="1" ht="13.5" customHeight="1">
      <c r="A6" s="221"/>
      <c r="B6" s="235"/>
      <c r="C6" s="235"/>
      <c r="D6" s="235"/>
      <c r="E6" s="235"/>
      <c r="F6" s="235"/>
      <c r="G6" s="235"/>
      <c r="H6" s="235"/>
      <c r="I6" s="235"/>
    </row>
    <row r="7" spans="1:9" s="9" customFormat="1" ht="8.25" customHeight="1">
      <c r="A7" s="222"/>
      <c r="B7" s="236"/>
      <c r="C7" s="236"/>
      <c r="D7" s="236"/>
      <c r="E7" s="236"/>
      <c r="F7" s="236"/>
      <c r="G7" s="236"/>
      <c r="H7" s="236"/>
      <c r="I7" s="236"/>
    </row>
    <row r="8" spans="1:9" s="9" customFormat="1" ht="6" customHeight="1">
      <c r="A8" s="77"/>
      <c r="B8" s="77"/>
      <c r="C8" s="77"/>
      <c r="D8" s="77"/>
      <c r="E8" s="77"/>
      <c r="F8" s="77"/>
      <c r="G8" s="77"/>
      <c r="H8" s="77"/>
      <c r="I8" s="77"/>
    </row>
    <row r="9" spans="1:9" s="9" customFormat="1" ht="15" customHeight="1">
      <c r="A9" s="77"/>
      <c r="B9" s="75" t="s">
        <v>100</v>
      </c>
      <c r="C9" s="75" t="s">
        <v>101</v>
      </c>
      <c r="D9" s="75" t="s">
        <v>102</v>
      </c>
      <c r="E9" s="75" t="s">
        <v>103</v>
      </c>
      <c r="F9" s="75" t="s">
        <v>104</v>
      </c>
      <c r="G9" s="75" t="s">
        <v>105</v>
      </c>
      <c r="H9" s="75" t="s">
        <v>106</v>
      </c>
      <c r="I9" s="75" t="s">
        <v>107</v>
      </c>
    </row>
    <row r="10" spans="1:9" s="9" customFormat="1" ht="9" customHeight="1">
      <c r="A10" s="77"/>
      <c r="B10" s="75"/>
      <c r="C10" s="75"/>
      <c r="D10" s="75"/>
      <c r="E10" s="75"/>
      <c r="F10" s="75"/>
      <c r="G10" s="75"/>
      <c r="H10" s="75"/>
      <c r="I10" s="75"/>
    </row>
    <row r="11" spans="1:9" s="9" customFormat="1" ht="15" customHeight="1">
      <c r="A11" s="77" t="s">
        <v>139</v>
      </c>
      <c r="B11" s="88">
        <v>5498</v>
      </c>
      <c r="C11" s="88">
        <v>1897</v>
      </c>
      <c r="D11" s="82">
        <v>25.652467883705203</v>
      </c>
      <c r="E11" s="88">
        <v>77229</v>
      </c>
      <c r="F11" s="82">
        <v>40.71112282551397</v>
      </c>
      <c r="G11" s="82">
        <v>14.04674427064387</v>
      </c>
      <c r="H11" s="82">
        <v>7.592834740888578</v>
      </c>
      <c r="I11" s="82">
        <v>417.45405405405404</v>
      </c>
    </row>
    <row r="12" spans="1:9" s="9" customFormat="1" ht="15" customHeight="1">
      <c r="A12" s="107" t="s">
        <v>141</v>
      </c>
      <c r="B12" s="106">
        <v>5572</v>
      </c>
      <c r="C12" s="106">
        <v>1889</v>
      </c>
      <c r="D12" s="82">
        <f aca="true" t="shared" si="0" ref="D12:D21">C12/(B12+C12)*100</f>
        <v>25.318321940758608</v>
      </c>
      <c r="E12" s="106">
        <v>78761</v>
      </c>
      <c r="F12" s="82">
        <f aca="true" t="shared" si="1" ref="F12:F21">E12/C12</f>
        <v>41.69454737956591</v>
      </c>
      <c r="G12" s="82">
        <f aca="true" t="shared" si="2" ref="G12:G21">+E12/B12</f>
        <v>14.135139985642498</v>
      </c>
      <c r="H12" s="82">
        <f aca="true" t="shared" si="3" ref="H12:H21">E12/(B12*185)*100</f>
        <v>7.640616208455405</v>
      </c>
      <c r="I12" s="82">
        <f aca="true" t="shared" si="4" ref="I12:I21">E12/185</f>
        <v>425.7351351351351</v>
      </c>
    </row>
    <row r="13" spans="1:9" s="9" customFormat="1" ht="15" customHeight="1">
      <c r="A13" s="107" t="s">
        <v>147</v>
      </c>
      <c r="B13" s="106">
        <v>5544</v>
      </c>
      <c r="C13" s="106">
        <v>2066</v>
      </c>
      <c r="D13" s="82">
        <f t="shared" si="0"/>
        <v>27.1484888304862</v>
      </c>
      <c r="E13" s="106">
        <v>90883.6</v>
      </c>
      <c r="F13" s="82">
        <f t="shared" si="1"/>
        <v>43.99012584704744</v>
      </c>
      <c r="G13" s="82">
        <f t="shared" si="2"/>
        <v>16.393145743145745</v>
      </c>
      <c r="H13" s="82">
        <f t="shared" si="3"/>
        <v>8.861159861159862</v>
      </c>
      <c r="I13" s="82">
        <f t="shared" si="4"/>
        <v>491.2627027027027</v>
      </c>
    </row>
    <row r="14" spans="1:9" s="9" customFormat="1" ht="15" customHeight="1">
      <c r="A14" s="107" t="s">
        <v>148</v>
      </c>
      <c r="B14" s="106">
        <v>5529</v>
      </c>
      <c r="C14" s="106">
        <v>2005</v>
      </c>
      <c r="D14" s="82">
        <f t="shared" si="0"/>
        <v>26.61268914255376</v>
      </c>
      <c r="E14" s="106">
        <v>87326</v>
      </c>
      <c r="F14" s="82">
        <f t="shared" si="1"/>
        <v>43.554114713216954</v>
      </c>
      <c r="G14" s="82">
        <f t="shared" si="2"/>
        <v>15.79417616205462</v>
      </c>
      <c r="H14" s="82">
        <f t="shared" si="3"/>
        <v>8.537392520029526</v>
      </c>
      <c r="I14" s="82">
        <f t="shared" si="4"/>
        <v>472.0324324324324</v>
      </c>
    </row>
    <row r="15" spans="1:9" s="21" customFormat="1" ht="15" customHeight="1">
      <c r="A15" s="107" t="s">
        <v>153</v>
      </c>
      <c r="B15" s="106">
        <v>5515</v>
      </c>
      <c r="C15" s="106">
        <v>1982</v>
      </c>
      <c r="D15" s="82">
        <f t="shared" si="0"/>
        <v>26.437241563291984</v>
      </c>
      <c r="E15" s="106">
        <v>91342.3</v>
      </c>
      <c r="F15" s="82">
        <f t="shared" si="1"/>
        <v>46.08592330978809</v>
      </c>
      <c r="G15" s="82">
        <f t="shared" si="2"/>
        <v>16.56252039891206</v>
      </c>
      <c r="H15" s="82">
        <f t="shared" si="3"/>
        <v>8.952713729141653</v>
      </c>
      <c r="I15" s="82">
        <f t="shared" si="4"/>
        <v>493.7421621621622</v>
      </c>
    </row>
    <row r="16" spans="1:9" s="21" customFormat="1" ht="15" customHeight="1">
      <c r="A16" s="107" t="s">
        <v>154</v>
      </c>
      <c r="B16" s="106">
        <v>5357</v>
      </c>
      <c r="C16" s="106">
        <v>1975</v>
      </c>
      <c r="D16" s="82">
        <f t="shared" si="0"/>
        <v>26.936715766503</v>
      </c>
      <c r="E16" s="106">
        <v>91529.3</v>
      </c>
      <c r="F16" s="82">
        <f t="shared" si="1"/>
        <v>46.34394936708861</v>
      </c>
      <c r="G16" s="82">
        <f t="shared" si="2"/>
        <v>17.08592495799888</v>
      </c>
      <c r="H16" s="82">
        <f t="shared" si="3"/>
        <v>9.235635112431826</v>
      </c>
      <c r="I16" s="82">
        <f t="shared" si="4"/>
        <v>494.752972972973</v>
      </c>
    </row>
    <row r="17" spans="1:9" s="21" customFormat="1" ht="15" customHeight="1">
      <c r="A17" s="107" t="s">
        <v>155</v>
      </c>
      <c r="B17" s="106">
        <v>5379</v>
      </c>
      <c r="C17" s="106">
        <v>1928</v>
      </c>
      <c r="D17" s="82">
        <f t="shared" si="0"/>
        <v>26.385657588613658</v>
      </c>
      <c r="E17" s="106">
        <v>86482.7</v>
      </c>
      <c r="F17" s="82">
        <f t="shared" si="1"/>
        <v>44.856172199170125</v>
      </c>
      <c r="G17" s="82">
        <f t="shared" si="2"/>
        <v>16.0778397471649</v>
      </c>
      <c r="H17" s="82">
        <f t="shared" si="3"/>
        <v>8.690724187656702</v>
      </c>
      <c r="I17" s="82">
        <f t="shared" si="4"/>
        <v>467.474054054054</v>
      </c>
    </row>
    <row r="18" spans="1:9" s="21" customFormat="1" ht="15" customHeight="1">
      <c r="A18" s="107" t="s">
        <v>179</v>
      </c>
      <c r="B18" s="106">
        <v>5379</v>
      </c>
      <c r="C18" s="106">
        <v>1827</v>
      </c>
      <c r="D18" s="82">
        <f t="shared" si="0"/>
        <v>25.353871773522062</v>
      </c>
      <c r="E18" s="106">
        <v>92916</v>
      </c>
      <c r="F18" s="82">
        <f t="shared" si="1"/>
        <v>50.857142857142854</v>
      </c>
      <c r="G18" s="82">
        <f t="shared" si="2"/>
        <v>17.273842721695484</v>
      </c>
      <c r="H18" s="82">
        <f t="shared" si="3"/>
        <v>9.337212281997557</v>
      </c>
      <c r="I18" s="82">
        <f t="shared" si="4"/>
        <v>502.24864864864867</v>
      </c>
    </row>
    <row r="19" spans="1:9" s="21" customFormat="1" ht="15" customHeight="1">
      <c r="A19" s="107" t="s">
        <v>171</v>
      </c>
      <c r="B19" s="106">
        <v>5315</v>
      </c>
      <c r="C19" s="106">
        <v>1500</v>
      </c>
      <c r="D19" s="82">
        <f t="shared" si="0"/>
        <v>22.010271460014675</v>
      </c>
      <c r="E19" s="106">
        <v>72608.27</v>
      </c>
      <c r="F19" s="82">
        <f t="shared" si="1"/>
        <v>48.40551333333334</v>
      </c>
      <c r="G19" s="82">
        <f t="shared" si="2"/>
        <v>13.661010348071496</v>
      </c>
      <c r="H19" s="82">
        <f t="shared" si="3"/>
        <v>7.384329917876485</v>
      </c>
      <c r="I19" s="82">
        <f t="shared" si="4"/>
        <v>392.47713513513514</v>
      </c>
    </row>
    <row r="20" spans="1:9" s="21" customFormat="1" ht="15" customHeight="1">
      <c r="A20" s="107" t="s">
        <v>173</v>
      </c>
      <c r="B20" s="106">
        <v>5222</v>
      </c>
      <c r="C20" s="106">
        <v>1833</v>
      </c>
      <c r="D20" s="82">
        <f t="shared" si="0"/>
        <v>25.981573352232456</v>
      </c>
      <c r="E20" s="106">
        <v>96417.26</v>
      </c>
      <c r="F20" s="82">
        <f t="shared" si="1"/>
        <v>52.60079650845608</v>
      </c>
      <c r="G20" s="82">
        <f t="shared" si="2"/>
        <v>18.46366526235159</v>
      </c>
      <c r="H20" s="82">
        <f t="shared" si="3"/>
        <v>9.980359601271129</v>
      </c>
      <c r="I20" s="82">
        <f t="shared" si="4"/>
        <v>521.1743783783784</v>
      </c>
    </row>
    <row r="21" spans="1:9" s="21" customFormat="1" ht="15" customHeight="1">
      <c r="A21" s="107" t="s">
        <v>175</v>
      </c>
      <c r="B21" s="106">
        <v>5222</v>
      </c>
      <c r="C21" s="106">
        <v>1737</v>
      </c>
      <c r="D21" s="82">
        <f t="shared" si="0"/>
        <v>24.96048282799253</v>
      </c>
      <c r="E21" s="106">
        <v>97622.54</v>
      </c>
      <c r="F21" s="82">
        <f t="shared" si="1"/>
        <v>56.2018077144502</v>
      </c>
      <c r="G21" s="82">
        <f t="shared" si="2"/>
        <v>18.694473381846034</v>
      </c>
      <c r="H21" s="82">
        <f t="shared" si="3"/>
        <v>10.105120746943802</v>
      </c>
      <c r="I21" s="82">
        <f t="shared" si="4"/>
        <v>527.6894054054054</v>
      </c>
    </row>
    <row r="22" spans="1:9" s="9" customFormat="1" ht="15" customHeight="1">
      <c r="A22" s="10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9">
    <mergeCell ref="A4:A7"/>
    <mergeCell ref="B4:B7"/>
    <mergeCell ref="C4:C7"/>
    <mergeCell ref="D4:D7"/>
    <mergeCell ref="I4:I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4" width="25.16015625" style="0" customWidth="1"/>
    <col min="5" max="41" width="9.16015625" style="199" customWidth="1"/>
  </cols>
  <sheetData>
    <row r="1" spans="1:41" s="9" customFormat="1" ht="15" customHeight="1">
      <c r="A1" s="79" t="s">
        <v>191</v>
      </c>
      <c r="E1" s="195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</row>
    <row r="2" spans="5:41" s="9" customFormat="1" ht="15" customHeight="1"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</row>
    <row r="3" spans="5:41" s="9" customFormat="1" ht="9" customHeight="1"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</row>
    <row r="4" spans="1:41" s="9" customFormat="1" ht="25.5" customHeight="1">
      <c r="A4" s="25" t="s">
        <v>109</v>
      </c>
      <c r="B4" s="25" t="s">
        <v>75</v>
      </c>
      <c r="C4" s="25" t="s">
        <v>42</v>
      </c>
      <c r="D4" s="25" t="s">
        <v>43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</row>
    <row r="5" spans="1:41" s="9" customFormat="1" ht="6.75" customHeight="1">
      <c r="A5" s="75"/>
      <c r="B5" s="88"/>
      <c r="C5" s="88"/>
      <c r="D5" s="88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1:41" s="9" customFormat="1" ht="12.75" customHeight="1">
      <c r="A6" s="75" t="s">
        <v>132</v>
      </c>
      <c r="B6" s="75">
        <v>11</v>
      </c>
      <c r="C6" s="75">
        <v>102</v>
      </c>
      <c r="D6" s="88">
        <f>SUM(B6:C6)</f>
        <v>113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</row>
    <row r="7" spans="1:41" s="9" customFormat="1" ht="12.75" customHeight="1">
      <c r="A7" s="75" t="s">
        <v>91</v>
      </c>
      <c r="B7" s="75">
        <v>75</v>
      </c>
      <c r="C7" s="75">
        <v>366</v>
      </c>
      <c r="D7" s="88">
        <f aca="true" t="shared" si="0" ref="D7:D14">SUM(B7:C7)</f>
        <v>441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</row>
    <row r="8" spans="1:41" s="9" customFormat="1" ht="12.75" customHeight="1">
      <c r="A8" s="75" t="s">
        <v>92</v>
      </c>
      <c r="B8" s="75">
        <v>86</v>
      </c>
      <c r="C8" s="75">
        <v>288</v>
      </c>
      <c r="D8" s="88">
        <f t="shared" si="0"/>
        <v>374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</row>
    <row r="9" spans="1:41" s="9" customFormat="1" ht="12.75" customHeight="1">
      <c r="A9" s="75" t="s">
        <v>93</v>
      </c>
      <c r="B9" s="75">
        <v>50</v>
      </c>
      <c r="C9" s="75">
        <v>217</v>
      </c>
      <c r="D9" s="88">
        <f t="shared" si="0"/>
        <v>267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</row>
    <row r="10" spans="1:41" s="9" customFormat="1" ht="12.75" customHeight="1">
      <c r="A10" s="75" t="s">
        <v>94</v>
      </c>
      <c r="B10" s="75">
        <v>34</v>
      </c>
      <c r="C10" s="75">
        <v>111</v>
      </c>
      <c r="D10" s="88">
        <f t="shared" si="0"/>
        <v>145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</row>
    <row r="11" spans="1:41" s="9" customFormat="1" ht="12.75" customHeight="1">
      <c r="A11" s="75" t="s">
        <v>95</v>
      </c>
      <c r="B11" s="75">
        <v>22</v>
      </c>
      <c r="C11" s="75">
        <v>115</v>
      </c>
      <c r="D11" s="88">
        <f t="shared" si="0"/>
        <v>137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</row>
    <row r="12" spans="1:41" s="9" customFormat="1" ht="12.75" customHeight="1">
      <c r="A12" s="75" t="s">
        <v>96</v>
      </c>
      <c r="B12" s="75">
        <v>26</v>
      </c>
      <c r="C12" s="75">
        <v>89</v>
      </c>
      <c r="D12" s="88">
        <f t="shared" si="0"/>
        <v>115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</row>
    <row r="13" spans="1:41" s="9" customFormat="1" ht="12.75" customHeight="1">
      <c r="A13" s="75" t="s">
        <v>97</v>
      </c>
      <c r="B13" s="75">
        <v>19</v>
      </c>
      <c r="C13" s="75">
        <v>59</v>
      </c>
      <c r="D13" s="88">
        <f t="shared" si="0"/>
        <v>78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</row>
    <row r="14" spans="1:41" s="9" customFormat="1" ht="12.75" customHeight="1">
      <c r="A14" s="75" t="s">
        <v>98</v>
      </c>
      <c r="B14" s="75">
        <v>24</v>
      </c>
      <c r="C14" s="75">
        <v>43</v>
      </c>
      <c r="D14" s="88">
        <f t="shared" si="0"/>
        <v>67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</row>
    <row r="15" spans="1:41" s="9" customFormat="1" ht="4.5" customHeight="1">
      <c r="A15" s="75"/>
      <c r="B15" s="88"/>
      <c r="D15" s="88"/>
      <c r="E15" s="197"/>
      <c r="F15" s="197"/>
      <c r="G15" s="197"/>
      <c r="H15" s="197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</row>
    <row r="16" spans="1:41" s="9" customFormat="1" ht="15" customHeight="1">
      <c r="A16" s="41" t="s">
        <v>43</v>
      </c>
      <c r="B16" s="47">
        <f>SUM(B6:B14)</f>
        <v>347</v>
      </c>
      <c r="C16" s="47">
        <f>SUM(C6:C14)</f>
        <v>1390</v>
      </c>
      <c r="D16" s="47">
        <f>SUM(B16:C16)</f>
        <v>1737</v>
      </c>
      <c r="E16" s="197"/>
      <c r="F16" s="197"/>
      <c r="G16" s="197"/>
      <c r="H16" s="197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</row>
    <row r="17" spans="1:41" s="9" customFormat="1" ht="15" customHeight="1">
      <c r="A17" s="79"/>
      <c r="E17" s="198"/>
      <c r="F17" s="197"/>
      <c r="G17" s="197"/>
      <c r="H17" s="197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</row>
    <row r="18" spans="5:41" s="9" customFormat="1" ht="15" customHeight="1"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</row>
    <row r="19" spans="5:41" s="9" customFormat="1" ht="9" customHeight="1"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1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0.16015625" style="0" customWidth="1"/>
    <col min="2" max="2" width="5.66015625" style="0" customWidth="1"/>
    <col min="3" max="4" width="8.83203125" style="0" customWidth="1"/>
    <col min="6" max="7" width="8.83203125" style="0" customWidth="1"/>
    <col min="9" max="9" width="8.83203125" style="0" customWidth="1"/>
    <col min="10" max="10" width="9.83203125" style="0" customWidth="1"/>
    <col min="11" max="12" width="4.16015625" style="0" customWidth="1"/>
    <col min="13" max="64" width="9.16015625" style="151" customWidth="1"/>
  </cols>
  <sheetData>
    <row r="1" spans="1:64" s="9" customFormat="1" ht="15" customHeight="1">
      <c r="A1" s="79" t="s">
        <v>192</v>
      </c>
      <c r="B1" s="80"/>
      <c r="K1" s="80"/>
      <c r="L1" s="80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3:64" s="9" customFormat="1" ht="15" customHeight="1"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3" spans="1:252" s="9" customFormat="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</row>
    <row r="4" spans="1:64" s="4" customFormat="1" ht="15" customHeight="1">
      <c r="A4" s="234" t="s">
        <v>68</v>
      </c>
      <c r="B4" s="39"/>
      <c r="C4" s="209" t="s">
        <v>75</v>
      </c>
      <c r="D4" s="209"/>
      <c r="E4" s="39"/>
      <c r="F4" s="209" t="s">
        <v>42</v>
      </c>
      <c r="G4" s="209"/>
      <c r="H4" s="39"/>
      <c r="I4" s="209" t="s">
        <v>43</v>
      </c>
      <c r="J4" s="209"/>
      <c r="K4" s="5"/>
      <c r="L4" s="9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</row>
    <row r="5" spans="1:64" s="4" customFormat="1" ht="15" customHeight="1">
      <c r="A5" s="236"/>
      <c r="B5" s="41"/>
      <c r="C5" s="41" t="s">
        <v>173</v>
      </c>
      <c r="D5" s="41" t="s">
        <v>175</v>
      </c>
      <c r="E5" s="41"/>
      <c r="F5" s="41" t="s">
        <v>173</v>
      </c>
      <c r="G5" s="41" t="s">
        <v>175</v>
      </c>
      <c r="H5" s="41"/>
      <c r="I5" s="41" t="s">
        <v>173</v>
      </c>
      <c r="J5" s="41" t="s">
        <v>175</v>
      </c>
      <c r="K5" s="6"/>
      <c r="L5" s="9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</row>
    <row r="6" spans="1:64" s="4" customFormat="1" ht="15" customHeight="1">
      <c r="A6" s="61"/>
      <c r="B6" s="61"/>
      <c r="C6" s="62"/>
      <c r="D6" s="62"/>
      <c r="E6" s="62"/>
      <c r="F6" s="62"/>
      <c r="G6" s="62"/>
      <c r="H6" s="62"/>
      <c r="I6" s="62"/>
      <c r="J6" s="62"/>
      <c r="K6" s="13"/>
      <c r="L6" s="9"/>
      <c r="M6" s="180"/>
      <c r="N6" s="180"/>
      <c r="O6" s="194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</row>
    <row r="7" spans="1:64" s="9" customFormat="1" ht="12.75" customHeight="1">
      <c r="A7" s="75" t="s">
        <v>78</v>
      </c>
      <c r="B7" s="75"/>
      <c r="C7" s="75">
        <v>90</v>
      </c>
      <c r="D7" s="88">
        <v>91</v>
      </c>
      <c r="E7" s="88"/>
      <c r="F7" s="75">
        <v>425</v>
      </c>
      <c r="G7" s="88">
        <v>356</v>
      </c>
      <c r="H7" s="88"/>
      <c r="I7" s="88">
        <f aca="true" t="shared" si="0" ref="I7:J12">+C7+F7</f>
        <v>515</v>
      </c>
      <c r="J7" s="88">
        <f t="shared" si="0"/>
        <v>447</v>
      </c>
      <c r="K7" s="81"/>
      <c r="M7" s="201"/>
      <c r="N7" s="179"/>
      <c r="O7" s="194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</row>
    <row r="8" spans="1:64" s="9" customFormat="1" ht="12.75" customHeight="1">
      <c r="A8" s="75" t="s">
        <v>110</v>
      </c>
      <c r="B8" s="75"/>
      <c r="C8" s="75">
        <v>162</v>
      </c>
      <c r="D8" s="88">
        <v>136</v>
      </c>
      <c r="E8" s="88"/>
      <c r="F8" s="75">
        <v>650</v>
      </c>
      <c r="G8" s="88">
        <v>621</v>
      </c>
      <c r="H8" s="88"/>
      <c r="I8" s="88">
        <f t="shared" si="0"/>
        <v>812</v>
      </c>
      <c r="J8" s="88">
        <f t="shared" si="0"/>
        <v>757</v>
      </c>
      <c r="K8" s="4"/>
      <c r="M8" s="201"/>
      <c r="N8" s="179"/>
      <c r="O8" s="194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</row>
    <row r="9" spans="1:64" s="9" customFormat="1" ht="12.75" customHeight="1">
      <c r="A9" s="75" t="s">
        <v>111</v>
      </c>
      <c r="B9" s="75"/>
      <c r="C9" s="75">
        <v>66</v>
      </c>
      <c r="D9" s="88">
        <v>65</v>
      </c>
      <c r="E9" s="88"/>
      <c r="F9" s="75">
        <v>223</v>
      </c>
      <c r="G9" s="88">
        <v>260</v>
      </c>
      <c r="H9" s="88"/>
      <c r="I9" s="88">
        <f t="shared" si="0"/>
        <v>289</v>
      </c>
      <c r="J9" s="88">
        <f t="shared" si="0"/>
        <v>325</v>
      </c>
      <c r="K9" s="4"/>
      <c r="M9" s="201"/>
      <c r="N9" s="179"/>
      <c r="O9" s="194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</row>
    <row r="10" spans="1:64" s="9" customFormat="1" ht="12.75" customHeight="1">
      <c r="A10" s="75" t="s">
        <v>112</v>
      </c>
      <c r="B10" s="75"/>
      <c r="C10" s="75">
        <v>22</v>
      </c>
      <c r="D10" s="88">
        <v>21</v>
      </c>
      <c r="E10" s="88"/>
      <c r="F10" s="75">
        <v>75</v>
      </c>
      <c r="G10" s="88">
        <v>73</v>
      </c>
      <c r="H10" s="88"/>
      <c r="I10" s="88">
        <f t="shared" si="0"/>
        <v>97</v>
      </c>
      <c r="J10" s="88">
        <f t="shared" si="0"/>
        <v>94</v>
      </c>
      <c r="K10" s="4"/>
      <c r="M10" s="201"/>
      <c r="N10" s="179"/>
      <c r="O10" s="194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</row>
    <row r="11" spans="1:64" s="9" customFormat="1" ht="12.75" customHeight="1">
      <c r="A11" s="75" t="s">
        <v>113</v>
      </c>
      <c r="B11" s="75"/>
      <c r="C11" s="75">
        <v>10</v>
      </c>
      <c r="D11" s="88">
        <v>10</v>
      </c>
      <c r="E11" s="88"/>
      <c r="F11" s="75">
        <v>31</v>
      </c>
      <c r="G11" s="88">
        <v>33</v>
      </c>
      <c r="H11" s="88"/>
      <c r="I11" s="88">
        <f t="shared" si="0"/>
        <v>41</v>
      </c>
      <c r="J11" s="88">
        <f t="shared" si="0"/>
        <v>43</v>
      </c>
      <c r="K11" s="4"/>
      <c r="M11" s="201"/>
      <c r="N11" s="179"/>
      <c r="O11" s="194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</row>
    <row r="12" spans="1:64" s="9" customFormat="1" ht="12.75" customHeight="1">
      <c r="A12" s="75" t="s">
        <v>114</v>
      </c>
      <c r="B12" s="75"/>
      <c r="C12" s="75">
        <v>32</v>
      </c>
      <c r="D12" s="88">
        <v>24</v>
      </c>
      <c r="E12" s="88"/>
      <c r="F12" s="75">
        <v>47</v>
      </c>
      <c r="G12" s="88">
        <v>47</v>
      </c>
      <c r="H12" s="88"/>
      <c r="I12" s="88">
        <f t="shared" si="0"/>
        <v>79</v>
      </c>
      <c r="J12" s="88">
        <f t="shared" si="0"/>
        <v>71</v>
      </c>
      <c r="K12" s="4"/>
      <c r="M12" s="201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9" customFormat="1" ht="15" customHeight="1">
      <c r="A13" s="75"/>
      <c r="B13" s="75"/>
      <c r="C13" s="88"/>
      <c r="D13" s="88"/>
      <c r="E13" s="88"/>
      <c r="F13" s="88"/>
      <c r="G13" s="88"/>
      <c r="H13" s="88"/>
      <c r="I13" s="88"/>
      <c r="J13" s="88"/>
      <c r="K13" s="4"/>
      <c r="M13" s="201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</row>
    <row r="14" spans="1:64" s="9" customFormat="1" ht="15" customHeight="1">
      <c r="A14" s="41" t="s">
        <v>43</v>
      </c>
      <c r="B14" s="41"/>
      <c r="C14" s="47">
        <f>SUM(C7:C12)</f>
        <v>382</v>
      </c>
      <c r="D14" s="47">
        <f aca="true" t="shared" si="1" ref="D14:J14">SUM(D7:D12)</f>
        <v>347</v>
      </c>
      <c r="E14" s="47"/>
      <c r="F14" s="47">
        <f t="shared" si="1"/>
        <v>1451</v>
      </c>
      <c r="G14" s="47">
        <f t="shared" si="1"/>
        <v>1390</v>
      </c>
      <c r="H14" s="47"/>
      <c r="I14" s="47">
        <f t="shared" si="1"/>
        <v>1833</v>
      </c>
      <c r="J14" s="47">
        <f t="shared" si="1"/>
        <v>1737</v>
      </c>
      <c r="K14" s="17"/>
      <c r="M14" s="201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</row>
    <row r="15" ht="11.25">
      <c r="L15" s="9"/>
    </row>
    <row r="16" ht="11.25">
      <c r="L16" s="9"/>
    </row>
    <row r="17" s="151" customFormat="1" ht="11.25">
      <c r="L17" s="179"/>
    </row>
    <row r="18" spans="12:27" s="151" customFormat="1" ht="15">
      <c r="L18" s="179"/>
      <c r="AA18" s="188"/>
    </row>
    <row r="19" s="151" customFormat="1" ht="15">
      <c r="AA19" s="188"/>
    </row>
    <row r="20" s="151" customFormat="1" ht="11.25"/>
    <row r="21" s="151" customFormat="1" ht="11.25"/>
    <row r="22" s="151" customFormat="1" ht="11.25"/>
    <row r="23" s="151" customFormat="1" ht="11.25"/>
    <row r="24" s="151" customFormat="1" ht="11.25"/>
    <row r="25" s="151" customFormat="1" ht="11.25"/>
    <row r="26" s="151" customFormat="1" ht="11.25"/>
    <row r="27" s="151" customFormat="1" ht="11.25"/>
    <row r="28" s="151" customFormat="1" ht="11.25"/>
    <row r="29" s="151" customFormat="1" ht="11.25"/>
    <row r="30" s="151" customFormat="1" ht="11.25"/>
    <row r="31" s="151" customFormat="1" ht="11.25"/>
    <row r="32" s="151" customFormat="1" ht="11.25"/>
    <row r="33" s="151" customFormat="1" ht="11.25"/>
    <row r="34" s="151" customFormat="1" ht="11.25"/>
    <row r="35" s="151" customFormat="1" ht="11.25"/>
    <row r="36" s="151" customFormat="1" ht="11.25"/>
    <row r="37" s="151" customFormat="1" ht="11.25"/>
    <row r="38" s="151" customFormat="1" ht="11.25"/>
    <row r="39" s="151" customFormat="1" ht="11.25"/>
    <row r="40" s="151" customFormat="1" ht="11.25"/>
    <row r="41" s="151" customFormat="1" ht="11.25"/>
    <row r="42" s="151" customFormat="1" ht="11.25"/>
    <row r="43" s="151" customFormat="1" ht="11.25"/>
    <row r="44" s="151" customFormat="1" ht="11.25"/>
    <row r="45" s="151" customFormat="1" ht="11.25"/>
    <row r="46" s="151" customFormat="1" ht="11.25"/>
    <row r="47" s="151" customFormat="1" ht="11.25"/>
    <row r="48" s="151" customFormat="1" ht="11.25"/>
    <row r="49" s="151" customFormat="1" ht="11.25"/>
    <row r="50" s="151" customFormat="1" ht="11.25"/>
    <row r="51" s="151" customFormat="1" ht="11.25"/>
    <row r="52" s="151" customFormat="1" ht="11.25"/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  <row r="59" s="151" customFormat="1" ht="11.25"/>
    <row r="60" s="151" customFormat="1" ht="11.25"/>
    <row r="61" s="151" customFormat="1" ht="11.25"/>
    <row r="62" s="151" customFormat="1" ht="11.25"/>
    <row r="63" s="151" customFormat="1" ht="11.25"/>
    <row r="64" s="151" customFormat="1" ht="11.25"/>
    <row r="65" s="151" customFormat="1" ht="11.25"/>
    <row r="66" s="151" customFormat="1" ht="11.25"/>
    <row r="67" s="151" customFormat="1" ht="11.25"/>
    <row r="68" s="151" customFormat="1" ht="11.25"/>
    <row r="69" s="151" customFormat="1" ht="11.25"/>
    <row r="70" s="151" customFormat="1" ht="11.25"/>
    <row r="71" s="151" customFormat="1" ht="11.25"/>
    <row r="72" s="151" customFormat="1" ht="11.25"/>
    <row r="73" s="151" customFormat="1" ht="11.25"/>
    <row r="74" s="151" customFormat="1" ht="11.25"/>
    <row r="75" s="151" customFormat="1" ht="11.25"/>
    <row r="76" s="151" customFormat="1" ht="11.25"/>
    <row r="77" s="151" customFormat="1" ht="11.25"/>
    <row r="78" s="151" customFormat="1" ht="11.25"/>
    <row r="79" s="151" customFormat="1" ht="11.25"/>
    <row r="80" s="151" customFormat="1" ht="11.25"/>
    <row r="81" s="151" customFormat="1" ht="11.25"/>
    <row r="82" s="151" customFormat="1" ht="11.25"/>
    <row r="83" s="151" customFormat="1" ht="11.25"/>
    <row r="84" s="151" customFormat="1" ht="11.25"/>
    <row r="85" s="151" customFormat="1" ht="11.25"/>
    <row r="86" s="151" customFormat="1" ht="11.25"/>
    <row r="87" s="151" customFormat="1" ht="11.25"/>
    <row r="88" s="151" customFormat="1" ht="11.25"/>
    <row r="89" s="151" customFormat="1" ht="11.25"/>
    <row r="90" s="151" customFormat="1" ht="11.25"/>
    <row r="91" s="151" customFormat="1" ht="11.25"/>
    <row r="92" s="151" customFormat="1" ht="11.25"/>
    <row r="93" s="151" customFormat="1" ht="11.25"/>
    <row r="94" s="151" customFormat="1" ht="11.25"/>
    <row r="95" s="151" customFormat="1" ht="11.25"/>
    <row r="96" s="151" customFormat="1" ht="11.25"/>
    <row r="97" s="151" customFormat="1" ht="11.25"/>
    <row r="98" s="151" customFormat="1" ht="11.25"/>
    <row r="99" s="151" customFormat="1" ht="11.25"/>
    <row r="100" s="151" customFormat="1" ht="11.25"/>
    <row r="101" s="151" customFormat="1" ht="11.25"/>
    <row r="102" s="151" customFormat="1" ht="11.25"/>
    <row r="103" s="151" customFormat="1" ht="11.25"/>
    <row r="104" s="151" customFormat="1" ht="11.25"/>
    <row r="105" s="151" customFormat="1" ht="11.25"/>
    <row r="106" s="151" customFormat="1" ht="11.25"/>
    <row r="107" s="151" customFormat="1" ht="11.25"/>
    <row r="108" s="151" customFormat="1" ht="11.25"/>
    <row r="109" s="151" customFormat="1" ht="11.25"/>
    <row r="110" s="151" customFormat="1" ht="11.25"/>
    <row r="111" s="151" customFormat="1" ht="11.25"/>
    <row r="112" s="151" customFormat="1" ht="11.25"/>
    <row r="113" s="151" customFormat="1" ht="11.25"/>
    <row r="114" s="151" customFormat="1" ht="11.25"/>
    <row r="115" s="151" customFormat="1" ht="11.25"/>
    <row r="116" s="151" customFormat="1" ht="11.25"/>
    <row r="117" s="151" customFormat="1" ht="11.25"/>
    <row r="118" s="151" customFormat="1" ht="11.25"/>
    <row r="119" s="151" customFormat="1" ht="11.25"/>
    <row r="120" s="151" customFormat="1" ht="11.25"/>
    <row r="121" s="151" customFormat="1" ht="11.25"/>
    <row r="122" s="151" customFormat="1" ht="11.25"/>
    <row r="123" s="151" customFormat="1" ht="11.25"/>
    <row r="124" s="151" customFormat="1" ht="11.25"/>
    <row r="125" s="151" customFormat="1" ht="11.25"/>
    <row r="126" s="151" customFormat="1" ht="11.25"/>
    <row r="127" s="151" customFormat="1" ht="11.25"/>
    <row r="128" s="151" customFormat="1" ht="11.25"/>
    <row r="129" s="151" customFormat="1" ht="11.25"/>
    <row r="130" s="151" customFormat="1" ht="11.25"/>
    <row r="131" s="151" customFormat="1" ht="11.25"/>
    <row r="132" s="151" customFormat="1" ht="11.25"/>
    <row r="133" s="151" customFormat="1" ht="11.25"/>
    <row r="134" s="151" customFormat="1" ht="11.25"/>
    <row r="135" s="151" customFormat="1" ht="11.25"/>
    <row r="136" s="151" customFormat="1" ht="11.25"/>
    <row r="137" s="151" customFormat="1" ht="11.25"/>
    <row r="138" s="151" customFormat="1" ht="11.25"/>
    <row r="139" s="151" customFormat="1" ht="11.25"/>
    <row r="140" s="151" customFormat="1" ht="11.25"/>
    <row r="141" s="151" customFormat="1" ht="11.25"/>
    <row r="142" s="151" customFormat="1" ht="11.25"/>
    <row r="143" s="151" customFormat="1" ht="11.25"/>
    <row r="144" s="151" customFormat="1" ht="11.25"/>
    <row r="145" s="151" customFormat="1" ht="11.25"/>
    <row r="146" s="151" customFormat="1" ht="11.25"/>
    <row r="147" s="151" customFormat="1" ht="11.25"/>
    <row r="148" s="151" customFormat="1" ht="11.25"/>
    <row r="149" s="151" customFormat="1" ht="11.25"/>
    <row r="150" s="151" customFormat="1" ht="11.25"/>
    <row r="151" s="151" customFormat="1" ht="11.25"/>
    <row r="152" s="151" customFormat="1" ht="11.25"/>
    <row r="153" s="151" customFormat="1" ht="11.25"/>
    <row r="154" s="151" customFormat="1" ht="11.25"/>
    <row r="155" s="151" customFormat="1" ht="11.25"/>
    <row r="156" s="151" customFormat="1" ht="11.25"/>
    <row r="157" s="151" customFormat="1" ht="11.25"/>
    <row r="158" s="151" customFormat="1" ht="11.25"/>
    <row r="159" s="151" customFormat="1" ht="11.25"/>
    <row r="160" s="151" customFormat="1" ht="11.25"/>
    <row r="161" s="151" customFormat="1" ht="11.25"/>
    <row r="162" s="151" customFormat="1" ht="11.25"/>
    <row r="163" s="151" customFormat="1" ht="11.25"/>
    <row r="164" s="151" customFormat="1" ht="11.25"/>
    <row r="165" s="151" customFormat="1" ht="11.25"/>
    <row r="166" s="151" customFormat="1" ht="11.25"/>
    <row r="167" s="151" customFormat="1" ht="11.25"/>
    <row r="168" s="151" customFormat="1" ht="11.25"/>
  </sheetData>
  <sheetProtection/>
  <mergeCells count="4">
    <mergeCell ref="C4:D4"/>
    <mergeCell ref="F4:G4"/>
    <mergeCell ref="I4:J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6.33203125" style="2" customWidth="1"/>
    <col min="2" max="2" width="12" style="0" customWidth="1"/>
    <col min="3" max="7" width="12" style="2" customWidth="1"/>
    <col min="8" max="8" width="13.5" style="2" customWidth="1"/>
  </cols>
  <sheetData>
    <row r="1" spans="1:8" s="9" customFormat="1" ht="15" customHeight="1">
      <c r="A1" s="108" t="s">
        <v>194</v>
      </c>
      <c r="B1" s="12"/>
      <c r="C1" s="81"/>
      <c r="D1" s="81"/>
      <c r="E1" s="81"/>
      <c r="F1" s="81"/>
      <c r="G1" s="81"/>
      <c r="H1" s="81"/>
    </row>
    <row r="2" spans="1:8" s="9" customFormat="1" ht="15" customHeight="1">
      <c r="A2" s="109"/>
      <c r="B2" s="12"/>
      <c r="C2" s="81"/>
      <c r="D2" s="81"/>
      <c r="E2" s="81"/>
      <c r="F2" s="81"/>
      <c r="G2" s="81"/>
      <c r="H2" s="81"/>
    </row>
    <row r="3" spans="1:8" ht="12.75" customHeight="1">
      <c r="A3" s="3"/>
      <c r="B3" s="1"/>
      <c r="C3" s="3"/>
      <c r="D3" s="3"/>
      <c r="E3" s="3"/>
      <c r="F3" s="3"/>
      <c r="G3" s="3"/>
      <c r="H3" s="3"/>
    </row>
    <row r="4" spans="1:8" s="14" customFormat="1" ht="25.5" customHeight="1">
      <c r="A4" s="58" t="s">
        <v>62</v>
      </c>
      <c r="B4" s="58" t="s">
        <v>78</v>
      </c>
      <c r="C4" s="58" t="s">
        <v>110</v>
      </c>
      <c r="D4" s="58" t="s">
        <v>111</v>
      </c>
      <c r="E4" s="58" t="s">
        <v>112</v>
      </c>
      <c r="F4" s="58" t="s">
        <v>113</v>
      </c>
      <c r="G4" s="58" t="s">
        <v>114</v>
      </c>
      <c r="H4" s="58" t="s">
        <v>43</v>
      </c>
    </row>
    <row r="5" spans="1:8" ht="6" customHeight="1">
      <c r="A5" s="43"/>
      <c r="B5" s="54"/>
      <c r="C5" s="43"/>
      <c r="D5" s="43"/>
      <c r="E5" s="43"/>
      <c r="F5" s="43"/>
      <c r="G5" s="43"/>
      <c r="H5" s="43"/>
    </row>
    <row r="6" spans="1:8" s="9" customFormat="1" ht="12.75" customHeight="1">
      <c r="A6" s="88" t="s">
        <v>139</v>
      </c>
      <c r="B6" s="88">
        <v>641</v>
      </c>
      <c r="C6" s="88">
        <v>507</v>
      </c>
      <c r="D6" s="88">
        <v>191</v>
      </c>
      <c r="E6" s="88">
        <v>112</v>
      </c>
      <c r="F6" s="88">
        <v>54</v>
      </c>
      <c r="G6" s="88">
        <v>392</v>
      </c>
      <c r="H6" s="88">
        <v>1897</v>
      </c>
    </row>
    <row r="7" spans="1:8" s="9" customFormat="1" ht="12.75" customHeight="1">
      <c r="A7" s="88" t="s">
        <v>141</v>
      </c>
      <c r="B7" s="88">
        <v>650</v>
      </c>
      <c r="C7" s="88">
        <v>517</v>
      </c>
      <c r="D7" s="88">
        <v>179</v>
      </c>
      <c r="E7" s="88">
        <v>104</v>
      </c>
      <c r="F7" s="88">
        <v>51</v>
      </c>
      <c r="G7" s="88">
        <v>388</v>
      </c>
      <c r="H7" s="88">
        <v>1889</v>
      </c>
    </row>
    <row r="8" spans="1:8" s="9" customFormat="1" ht="12.75" customHeight="1">
      <c r="A8" s="88" t="s">
        <v>147</v>
      </c>
      <c r="B8" s="88">
        <v>664</v>
      </c>
      <c r="C8" s="88">
        <v>632</v>
      </c>
      <c r="D8" s="88">
        <v>213</v>
      </c>
      <c r="E8" s="88">
        <v>115</v>
      </c>
      <c r="F8" s="88">
        <v>46</v>
      </c>
      <c r="G8" s="88">
        <v>396</v>
      </c>
      <c r="H8" s="88">
        <v>2066</v>
      </c>
    </row>
    <row r="9" spans="1:8" s="9" customFormat="1" ht="12.75" customHeight="1">
      <c r="A9" s="88" t="s">
        <v>148</v>
      </c>
      <c r="B9" s="88">
        <v>600</v>
      </c>
      <c r="C9" s="88">
        <v>713</v>
      </c>
      <c r="D9" s="88">
        <v>225</v>
      </c>
      <c r="E9" s="88">
        <v>105</v>
      </c>
      <c r="F9" s="88">
        <v>53</v>
      </c>
      <c r="G9" s="88">
        <v>309</v>
      </c>
      <c r="H9" s="88">
        <v>2005</v>
      </c>
    </row>
    <row r="10" spans="1:8" s="9" customFormat="1" ht="12.75" customHeight="1">
      <c r="A10" s="88" t="s">
        <v>153</v>
      </c>
      <c r="B10" s="88">
        <v>624</v>
      </c>
      <c r="C10" s="88">
        <v>749</v>
      </c>
      <c r="D10" s="88">
        <v>235</v>
      </c>
      <c r="E10" s="88">
        <v>99</v>
      </c>
      <c r="F10" s="88">
        <v>56</v>
      </c>
      <c r="G10" s="88">
        <v>219</v>
      </c>
      <c r="H10" s="88">
        <v>1982</v>
      </c>
    </row>
    <row r="11" spans="1:8" s="9" customFormat="1" ht="12.75" customHeight="1">
      <c r="A11" s="88" t="s">
        <v>154</v>
      </c>
      <c r="B11" s="88">
        <v>634</v>
      </c>
      <c r="C11" s="88">
        <v>757</v>
      </c>
      <c r="D11" s="88">
        <v>228</v>
      </c>
      <c r="E11" s="88">
        <v>103</v>
      </c>
      <c r="F11" s="88">
        <v>57</v>
      </c>
      <c r="G11" s="88">
        <v>196</v>
      </c>
      <c r="H11" s="88">
        <v>1975</v>
      </c>
    </row>
    <row r="12" spans="1:8" s="9" customFormat="1" ht="12.75" customHeight="1">
      <c r="A12" s="88" t="s">
        <v>155</v>
      </c>
      <c r="B12" s="88">
        <v>618</v>
      </c>
      <c r="C12" s="88">
        <v>801</v>
      </c>
      <c r="D12" s="88">
        <v>238</v>
      </c>
      <c r="E12" s="88">
        <v>105</v>
      </c>
      <c r="F12" s="88">
        <v>57</v>
      </c>
      <c r="G12" s="88">
        <v>109</v>
      </c>
      <c r="H12" s="88">
        <v>1928</v>
      </c>
    </row>
    <row r="13" spans="1:8" s="9" customFormat="1" ht="12.75" customHeight="1">
      <c r="A13" s="88" t="s">
        <v>169</v>
      </c>
      <c r="B13" s="88">
        <v>544</v>
      </c>
      <c r="C13" s="88">
        <v>782</v>
      </c>
      <c r="D13" s="88">
        <v>272</v>
      </c>
      <c r="E13" s="88">
        <v>85</v>
      </c>
      <c r="F13" s="88">
        <v>50</v>
      </c>
      <c r="G13" s="88">
        <v>94</v>
      </c>
      <c r="H13" s="88">
        <v>1827</v>
      </c>
    </row>
    <row r="14" spans="1:8" s="9" customFormat="1" ht="12.75" customHeight="1">
      <c r="A14" s="88" t="s">
        <v>171</v>
      </c>
      <c r="B14" s="88">
        <v>293</v>
      </c>
      <c r="C14" s="88">
        <v>776</v>
      </c>
      <c r="D14" s="88">
        <v>244</v>
      </c>
      <c r="E14" s="88">
        <v>79</v>
      </c>
      <c r="F14" s="88">
        <v>44</v>
      </c>
      <c r="G14" s="88">
        <v>64</v>
      </c>
      <c r="H14" s="88">
        <v>1500</v>
      </c>
    </row>
    <row r="15" spans="1:8" s="9" customFormat="1" ht="12.75" customHeight="1">
      <c r="A15" s="88" t="s">
        <v>173</v>
      </c>
      <c r="B15" s="88">
        <v>515</v>
      </c>
      <c r="C15" s="88">
        <v>812</v>
      </c>
      <c r="D15" s="88">
        <v>289</v>
      </c>
      <c r="E15" s="88">
        <v>97</v>
      </c>
      <c r="F15" s="88">
        <v>41</v>
      </c>
      <c r="G15" s="88">
        <v>79</v>
      </c>
      <c r="H15" s="88">
        <v>1833</v>
      </c>
    </row>
    <row r="16" spans="1:8" s="9" customFormat="1" ht="12.75" customHeight="1">
      <c r="A16" s="88" t="s">
        <v>175</v>
      </c>
      <c r="B16" s="88">
        <v>447</v>
      </c>
      <c r="C16" s="88">
        <v>757</v>
      </c>
      <c r="D16" s="88">
        <v>325</v>
      </c>
      <c r="E16" s="88">
        <v>94</v>
      </c>
      <c r="F16" s="88">
        <v>43</v>
      </c>
      <c r="G16" s="88">
        <v>71</v>
      </c>
      <c r="H16" s="88">
        <f>SUM(B16:G16)</f>
        <v>1737</v>
      </c>
    </row>
    <row r="17" spans="1:8" s="9" customFormat="1" ht="15" customHeight="1">
      <c r="A17" s="17"/>
      <c r="B17" s="110"/>
      <c r="C17" s="17"/>
      <c r="D17" s="17"/>
      <c r="E17" s="17"/>
      <c r="F17" s="17"/>
      <c r="G17" s="17"/>
      <c r="H17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115" zoomScaleNormal="115" zoomScalePageLayoutView="0" workbookViewId="0" topLeftCell="A1">
      <selection activeCell="A1" sqref="A1"/>
    </sheetView>
  </sheetViews>
  <sheetFormatPr defaultColWidth="9.33203125" defaultRowHeight="11.25"/>
  <cols>
    <col min="1" max="1" width="24" style="0" customWidth="1"/>
    <col min="2" max="4" width="25.5" style="0" customWidth="1"/>
    <col min="5" max="5" width="4.16015625" style="0" customWidth="1"/>
  </cols>
  <sheetData>
    <row r="1" s="9" customFormat="1" ht="18.75" customHeight="1">
      <c r="A1" s="79" t="s">
        <v>197</v>
      </c>
    </row>
    <row r="2" s="9" customFormat="1" ht="15" customHeight="1">
      <c r="A2" s="85" t="s">
        <v>118</v>
      </c>
    </row>
    <row r="3" ht="12.75" customHeight="1"/>
    <row r="4" spans="1:16" s="9" customFormat="1" ht="15" customHeight="1">
      <c r="A4" s="39"/>
      <c r="B4" s="209" t="s">
        <v>198</v>
      </c>
      <c r="C4" s="209"/>
      <c r="D4" s="209"/>
      <c r="E4" s="78"/>
      <c r="H4" s="21"/>
      <c r="I4" s="21"/>
      <c r="J4" s="21"/>
      <c r="K4" s="21"/>
      <c r="L4" s="21"/>
      <c r="M4" s="21"/>
      <c r="P4" s="202"/>
    </row>
    <row r="5" spans="1:13" s="9" customFormat="1" ht="15" customHeight="1">
      <c r="A5" s="40" t="s">
        <v>161</v>
      </c>
      <c r="B5" s="41" t="s">
        <v>75</v>
      </c>
      <c r="C5" s="41" t="s">
        <v>42</v>
      </c>
      <c r="D5" s="41" t="s">
        <v>43</v>
      </c>
      <c r="E5" s="10"/>
      <c r="H5" s="21"/>
      <c r="I5" s="21"/>
      <c r="J5" s="21"/>
      <c r="K5" s="21"/>
      <c r="L5" s="21"/>
      <c r="M5" s="21"/>
    </row>
    <row r="6" spans="1:13" s="9" customFormat="1" ht="15" customHeight="1">
      <c r="A6" s="77"/>
      <c r="B6" s="75"/>
      <c r="C6" s="75"/>
      <c r="D6" s="75"/>
      <c r="H6" s="21"/>
      <c r="I6" s="21"/>
      <c r="J6" s="21"/>
      <c r="K6" s="21"/>
      <c r="L6" s="21"/>
      <c r="M6" s="21"/>
    </row>
    <row r="7" spans="1:13" s="9" customFormat="1" ht="15" customHeight="1">
      <c r="A7" s="77" t="s">
        <v>157</v>
      </c>
      <c r="B7" s="75">
        <v>11</v>
      </c>
      <c r="C7" s="75">
        <v>6</v>
      </c>
      <c r="D7" s="75">
        <f aca="true" t="shared" si="0" ref="D7:D12">B7+C7</f>
        <v>17</v>
      </c>
      <c r="H7" s="21"/>
      <c r="I7" s="21"/>
      <c r="J7" s="21"/>
      <c r="K7" s="21"/>
      <c r="L7" s="21"/>
      <c r="M7" s="21"/>
    </row>
    <row r="8" spans="1:13" s="9" customFormat="1" ht="15" customHeight="1">
      <c r="A8" s="77" t="s">
        <v>158</v>
      </c>
      <c r="B8" s="75">
        <v>25</v>
      </c>
      <c r="C8" s="75">
        <v>10</v>
      </c>
      <c r="D8" s="75">
        <f t="shared" si="0"/>
        <v>35</v>
      </c>
      <c r="H8" s="21"/>
      <c r="I8" s="115"/>
      <c r="J8" s="115"/>
      <c r="K8" s="115"/>
      <c r="L8" s="115"/>
      <c r="M8" s="115"/>
    </row>
    <row r="9" spans="1:13" s="9" customFormat="1" ht="15" customHeight="1">
      <c r="A9" s="77" t="s">
        <v>159</v>
      </c>
      <c r="B9" s="75">
        <v>27</v>
      </c>
      <c r="C9" s="75">
        <v>24</v>
      </c>
      <c r="D9" s="75">
        <f t="shared" si="0"/>
        <v>51</v>
      </c>
      <c r="H9" s="21"/>
      <c r="I9" s="115"/>
      <c r="J9" s="115"/>
      <c r="K9" s="115"/>
      <c r="L9" s="115"/>
      <c r="M9" s="115"/>
    </row>
    <row r="10" spans="1:15" s="9" customFormat="1" ht="15" customHeight="1">
      <c r="A10" s="77" t="s">
        <v>160</v>
      </c>
      <c r="B10" s="75">
        <v>59</v>
      </c>
      <c r="C10" s="75">
        <v>22</v>
      </c>
      <c r="D10" s="75">
        <f t="shared" si="0"/>
        <v>81</v>
      </c>
      <c r="H10" s="21"/>
      <c r="I10" s="115"/>
      <c r="J10" s="115"/>
      <c r="K10" s="115"/>
      <c r="L10" s="115"/>
      <c r="M10" s="115"/>
      <c r="O10" s="202"/>
    </row>
    <row r="11" spans="1:13" s="9" customFormat="1" ht="15" customHeight="1">
      <c r="A11" s="77" t="s">
        <v>142</v>
      </c>
      <c r="B11" s="75">
        <v>1</v>
      </c>
      <c r="C11" s="75">
        <v>0</v>
      </c>
      <c r="D11" s="75">
        <f t="shared" si="0"/>
        <v>1</v>
      </c>
      <c r="H11" s="21"/>
      <c r="I11" s="115"/>
      <c r="J11" s="115"/>
      <c r="K11" s="115"/>
      <c r="L11" s="115"/>
      <c r="M11" s="115"/>
    </row>
    <row r="12" spans="1:13" s="9" customFormat="1" ht="15" customHeight="1">
      <c r="A12" s="77" t="s">
        <v>116</v>
      </c>
      <c r="B12" s="75">
        <v>8</v>
      </c>
      <c r="C12" s="75">
        <v>5</v>
      </c>
      <c r="D12" s="75">
        <f t="shared" si="0"/>
        <v>13</v>
      </c>
      <c r="H12" s="21"/>
      <c r="I12" s="115"/>
      <c r="J12" s="115"/>
      <c r="K12" s="115"/>
      <c r="L12" s="115"/>
      <c r="M12" s="115"/>
    </row>
    <row r="13" spans="1:13" s="9" customFormat="1" ht="11.25">
      <c r="A13" s="77" t="s">
        <v>117</v>
      </c>
      <c r="B13" s="82">
        <v>55.1533</v>
      </c>
      <c r="C13" s="82">
        <v>55.6191</v>
      </c>
      <c r="D13" s="82">
        <v>55.4545</v>
      </c>
      <c r="H13" s="21"/>
      <c r="I13" s="115"/>
      <c r="J13" s="115"/>
      <c r="K13" s="21"/>
      <c r="L13" s="21"/>
      <c r="M13" s="115"/>
    </row>
    <row r="14" spans="1:13" s="9" customFormat="1" ht="9" customHeight="1">
      <c r="A14" s="77"/>
      <c r="B14" s="75"/>
      <c r="D14" s="75"/>
      <c r="H14" s="21"/>
      <c r="I14" s="115"/>
      <c r="J14" s="115"/>
      <c r="K14" s="21"/>
      <c r="L14" s="21"/>
      <c r="M14" s="115"/>
    </row>
    <row r="15" spans="1:13" s="9" customFormat="1" ht="9" customHeight="1">
      <c r="A15" s="77"/>
      <c r="B15" s="75"/>
      <c r="C15" s="75"/>
      <c r="D15" s="75"/>
      <c r="H15" s="21"/>
      <c r="I15" s="115"/>
      <c r="J15" s="115"/>
      <c r="K15" s="21"/>
      <c r="L15" s="21"/>
      <c r="M15" s="115"/>
    </row>
    <row r="16" spans="1:15" s="9" customFormat="1" ht="15" customHeight="1">
      <c r="A16" s="36" t="s">
        <v>108</v>
      </c>
      <c r="B16" s="41">
        <f>SUM(B7:B12)</f>
        <v>131</v>
      </c>
      <c r="C16" s="41">
        <f>SUM(C7:C12)</f>
        <v>67</v>
      </c>
      <c r="D16" s="41">
        <f>SUM(D7:D12)</f>
        <v>198</v>
      </c>
      <c r="E16" s="10"/>
      <c r="H16" s="21"/>
      <c r="I16" s="115"/>
      <c r="J16" s="115"/>
      <c r="K16" s="115"/>
      <c r="L16" s="115"/>
      <c r="M16" s="115"/>
      <c r="O16" s="202"/>
    </row>
    <row r="17" spans="8:13" ht="11.25">
      <c r="H17" s="19"/>
      <c r="I17" s="116"/>
      <c r="J17" s="116"/>
      <c r="K17" s="116"/>
      <c r="L17" s="116"/>
      <c r="M17" s="116"/>
    </row>
    <row r="18" spans="8:13" ht="11.25">
      <c r="H18" s="19"/>
      <c r="I18" s="116"/>
      <c r="J18" s="116"/>
      <c r="K18" s="116"/>
      <c r="L18" s="116"/>
      <c r="M18" s="116"/>
    </row>
    <row r="19" spans="8:13" ht="11.25">
      <c r="H19" s="19"/>
      <c r="I19" s="116"/>
      <c r="J19" s="116"/>
      <c r="K19" s="116"/>
      <c r="L19" s="116"/>
      <c r="M19" s="116"/>
    </row>
    <row r="20" spans="8:13" ht="11.25">
      <c r="H20" s="19"/>
      <c r="I20" s="116"/>
      <c r="J20" s="116"/>
      <c r="K20" s="116"/>
      <c r="L20" s="116"/>
      <c r="M20" s="116"/>
    </row>
    <row r="21" spans="1:13" ht="18">
      <c r="A21" s="79" t="s">
        <v>200</v>
      </c>
      <c r="B21" s="9"/>
      <c r="C21" s="9"/>
      <c r="D21" s="9"/>
      <c r="E21" s="9"/>
      <c r="F21" s="19"/>
      <c r="H21" s="19"/>
      <c r="I21" s="116"/>
      <c r="J21" s="116"/>
      <c r="K21" s="116"/>
      <c r="L21" s="116"/>
      <c r="M21" s="116"/>
    </row>
    <row r="22" spans="1:13" ht="15">
      <c r="A22" s="85" t="s">
        <v>118</v>
      </c>
      <c r="B22" s="9"/>
      <c r="C22" s="9"/>
      <c r="D22" s="9"/>
      <c r="E22" s="9"/>
      <c r="F22" s="19"/>
      <c r="H22" s="19"/>
      <c r="I22" s="116"/>
      <c r="J22" s="116"/>
      <c r="K22" s="116"/>
      <c r="L22" s="116"/>
      <c r="M22" s="116"/>
    </row>
    <row r="23" spans="6:13" ht="11.25">
      <c r="F23" s="19"/>
      <c r="H23" s="19"/>
      <c r="I23" s="116"/>
      <c r="J23" s="116"/>
      <c r="K23" s="116"/>
      <c r="L23" s="116"/>
      <c r="M23" s="116"/>
    </row>
    <row r="24" spans="1:13" ht="11.25">
      <c r="A24" s="39"/>
      <c r="B24" s="209" t="s">
        <v>199</v>
      </c>
      <c r="C24" s="209"/>
      <c r="D24" s="209"/>
      <c r="E24" s="78"/>
      <c r="F24" s="19"/>
      <c r="H24" s="19"/>
      <c r="I24" s="116"/>
      <c r="J24" s="116"/>
      <c r="K24" s="116"/>
      <c r="L24" s="116"/>
      <c r="M24" s="116"/>
    </row>
    <row r="25" spans="1:13" ht="11.25">
      <c r="A25" s="40" t="s">
        <v>161</v>
      </c>
      <c r="B25" s="41" t="s">
        <v>75</v>
      </c>
      <c r="C25" s="41" t="s">
        <v>42</v>
      </c>
      <c r="D25" s="41" t="s">
        <v>43</v>
      </c>
      <c r="E25" s="10"/>
      <c r="F25" s="19"/>
      <c r="H25" s="19"/>
      <c r="I25" s="116"/>
      <c r="J25" s="116"/>
      <c r="K25" s="116"/>
      <c r="L25" s="116"/>
      <c r="M25" s="116"/>
    </row>
    <row r="26" spans="1:13" ht="11.25">
      <c r="A26" s="77"/>
      <c r="B26" s="75"/>
      <c r="C26" s="75"/>
      <c r="D26" s="75"/>
      <c r="E26" s="9"/>
      <c r="F26" s="19"/>
      <c r="H26" s="19"/>
      <c r="I26" s="116"/>
      <c r="J26" s="116"/>
      <c r="K26" s="116"/>
      <c r="L26" s="116"/>
      <c r="M26" s="116"/>
    </row>
    <row r="27" spans="1:13" ht="11.25">
      <c r="A27" s="77" t="s">
        <v>157</v>
      </c>
      <c r="B27" s="75">
        <v>4</v>
      </c>
      <c r="C27" s="194">
        <v>4</v>
      </c>
      <c r="D27" s="75">
        <f aca="true" t="shared" si="1" ref="D27:D32">SUM(B27:C27)</f>
        <v>8</v>
      </c>
      <c r="E27" s="9"/>
      <c r="F27" s="19"/>
      <c r="H27" s="19"/>
      <c r="I27" s="19"/>
      <c r="J27" s="19"/>
      <c r="K27" s="19"/>
      <c r="L27" s="19"/>
      <c r="M27" s="19"/>
    </row>
    <row r="28" spans="1:13" ht="11.25">
      <c r="A28" s="77" t="s">
        <v>158</v>
      </c>
      <c r="B28" s="75">
        <v>12</v>
      </c>
      <c r="C28" s="194">
        <v>22</v>
      </c>
      <c r="D28" s="75">
        <f t="shared" si="1"/>
        <v>34</v>
      </c>
      <c r="E28" s="9"/>
      <c r="F28" s="19"/>
      <c r="H28" s="19"/>
      <c r="I28" s="19"/>
      <c r="J28" s="19"/>
      <c r="K28" s="19"/>
      <c r="L28" s="19"/>
      <c r="M28" s="19"/>
    </row>
    <row r="29" spans="1:13" ht="11.25">
      <c r="A29" s="77" t="s">
        <v>159</v>
      </c>
      <c r="B29" s="75">
        <v>20</v>
      </c>
      <c r="C29" s="194">
        <v>26</v>
      </c>
      <c r="D29" s="75">
        <f t="shared" si="1"/>
        <v>46</v>
      </c>
      <c r="E29" s="9"/>
      <c r="F29" s="19"/>
      <c r="H29" s="19"/>
      <c r="I29" s="19"/>
      <c r="J29" s="19"/>
      <c r="K29" s="19"/>
      <c r="L29" s="19"/>
      <c r="M29" s="19"/>
    </row>
    <row r="30" spans="1:13" ht="11.25">
      <c r="A30" s="77" t="s">
        <v>160</v>
      </c>
      <c r="B30" s="75">
        <v>33</v>
      </c>
      <c r="C30" s="194">
        <v>43</v>
      </c>
      <c r="D30" s="75">
        <f t="shared" si="1"/>
        <v>76</v>
      </c>
      <c r="E30" s="9"/>
      <c r="H30" s="19"/>
      <c r="I30" s="19"/>
      <c r="J30" s="19"/>
      <c r="K30" s="19"/>
      <c r="L30" s="19"/>
      <c r="M30" s="19"/>
    </row>
    <row r="31" spans="1:13" ht="11.25">
      <c r="A31" s="77" t="s">
        <v>142</v>
      </c>
      <c r="B31" s="75">
        <v>1</v>
      </c>
      <c r="C31" s="194">
        <v>0</v>
      </c>
      <c r="D31" s="75">
        <f t="shared" si="1"/>
        <v>1</v>
      </c>
      <c r="E31" s="9"/>
      <c r="H31" s="19"/>
      <c r="I31" s="19"/>
      <c r="J31" s="19"/>
      <c r="K31" s="19"/>
      <c r="L31" s="19"/>
      <c r="M31" s="19"/>
    </row>
    <row r="32" spans="1:13" ht="11.25">
      <c r="A32" s="77" t="s">
        <v>116</v>
      </c>
      <c r="B32" s="75">
        <v>6</v>
      </c>
      <c r="C32" s="75">
        <v>3</v>
      </c>
      <c r="D32" s="75">
        <f t="shared" si="1"/>
        <v>9</v>
      </c>
      <c r="E32" s="9"/>
      <c r="H32" s="19"/>
      <c r="I32" s="19"/>
      <c r="J32" s="19"/>
      <c r="K32" s="19"/>
      <c r="L32" s="19"/>
      <c r="M32" s="19"/>
    </row>
    <row r="33" spans="1:13" ht="11.25">
      <c r="A33" s="77"/>
      <c r="B33" s="75"/>
      <c r="C33" s="75"/>
      <c r="D33" s="75"/>
      <c r="E33" s="4"/>
      <c r="H33" s="19"/>
      <c r="I33" s="19"/>
      <c r="J33" s="19"/>
      <c r="K33" s="19"/>
      <c r="L33" s="19"/>
      <c r="M33" s="19"/>
    </row>
    <row r="34" spans="1:13" ht="11.25">
      <c r="A34" s="77" t="s">
        <v>117</v>
      </c>
      <c r="B34" s="82">
        <v>54.9589</v>
      </c>
      <c r="C34" s="82">
        <v>55.3891</v>
      </c>
      <c r="D34" s="82">
        <v>55.2012</v>
      </c>
      <c r="E34" s="9"/>
      <c r="H34" s="19"/>
      <c r="I34" s="19"/>
      <c r="J34" s="19"/>
      <c r="K34" s="19"/>
      <c r="L34" s="19"/>
      <c r="M34" s="19"/>
    </row>
    <row r="35" spans="1:13" ht="11.25">
      <c r="A35" s="77"/>
      <c r="B35" s="75"/>
      <c r="C35" s="9"/>
      <c r="D35" s="75"/>
      <c r="E35" s="9"/>
      <c r="H35" s="19"/>
      <c r="I35" s="19"/>
      <c r="J35" s="19"/>
      <c r="K35" s="19"/>
      <c r="L35" s="19"/>
      <c r="M35" s="19"/>
    </row>
    <row r="36" spans="1:13" ht="11.25">
      <c r="A36" s="36" t="s">
        <v>108</v>
      </c>
      <c r="B36" s="41">
        <f>SUM(B27:B32)</f>
        <v>76</v>
      </c>
      <c r="C36" s="41">
        <f>SUM(C27:C32)</f>
        <v>98</v>
      </c>
      <c r="D36" s="41">
        <f>SUM(D27:D32)</f>
        <v>174</v>
      </c>
      <c r="E36" s="10"/>
      <c r="H36" s="19"/>
      <c r="I36" s="19"/>
      <c r="J36" s="19"/>
      <c r="K36" s="19"/>
      <c r="L36" s="19"/>
      <c r="M36" s="19"/>
    </row>
    <row r="37" spans="8:13" ht="11.25">
      <c r="H37" s="19"/>
      <c r="I37" s="19"/>
      <c r="J37" s="19"/>
      <c r="K37" s="19"/>
      <c r="L37" s="19"/>
      <c r="M37" s="19"/>
    </row>
    <row r="38" spans="8:13" ht="11.25">
      <c r="H38" s="19"/>
      <c r="I38" s="19"/>
      <c r="J38" s="19"/>
      <c r="K38" s="19"/>
      <c r="L38" s="19"/>
      <c r="M38" s="19"/>
    </row>
  </sheetData>
  <sheetProtection/>
  <mergeCells count="2">
    <mergeCell ref="B4:D4"/>
    <mergeCell ref="B24:D2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3"/>
  <sheetViews>
    <sheetView showGridLines="0" zoomScale="145" zoomScaleNormal="145" zoomScalePageLayoutView="0" workbookViewId="0" topLeftCell="A1">
      <selection activeCell="A1" sqref="A1"/>
    </sheetView>
  </sheetViews>
  <sheetFormatPr defaultColWidth="9.33203125" defaultRowHeight="11.25"/>
  <cols>
    <col min="1" max="1" width="16" style="0" customWidth="1"/>
    <col min="2" max="2" width="4.83203125" style="0" bestFit="1" customWidth="1"/>
    <col min="3" max="3" width="6.33203125" style="0" bestFit="1" customWidth="1"/>
    <col min="4" max="4" width="5" style="0" customWidth="1"/>
    <col min="5" max="5" width="2.83203125" style="0" customWidth="1"/>
    <col min="6" max="6" width="4.83203125" style="0" customWidth="1"/>
    <col min="7" max="7" width="6.33203125" style="0" bestFit="1" customWidth="1"/>
    <col min="8" max="8" width="5" style="0" customWidth="1"/>
    <col min="9" max="9" width="2.83203125" style="0" customWidth="1"/>
    <col min="10" max="10" width="4.83203125" style="0" customWidth="1"/>
    <col min="11" max="11" width="6.33203125" style="0" bestFit="1" customWidth="1"/>
    <col min="12" max="12" width="5" style="0" customWidth="1"/>
    <col min="13" max="13" width="2.83203125" style="0" customWidth="1"/>
    <col min="14" max="14" width="4.83203125" style="0" customWidth="1"/>
    <col min="15" max="15" width="6.33203125" style="0" bestFit="1" customWidth="1"/>
    <col min="16" max="16" width="5" style="0" customWidth="1"/>
    <col min="17" max="17" width="2.83203125" style="0" customWidth="1"/>
    <col min="18" max="18" width="4.83203125" style="0" customWidth="1"/>
    <col min="19" max="19" width="6.33203125" style="0" bestFit="1" customWidth="1"/>
    <col min="20" max="20" width="5" style="0" customWidth="1"/>
    <col min="22" max="46" width="9.16015625" style="151" customWidth="1"/>
  </cols>
  <sheetData>
    <row r="1" spans="1:46" s="9" customFormat="1" ht="15" customHeight="1">
      <c r="A1" s="159" t="s">
        <v>193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</row>
    <row r="2" spans="1:46" s="9" customFormat="1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</row>
    <row r="3" spans="1:20" ht="12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46" s="9" customFormat="1" ht="15" customHeight="1">
      <c r="A4" s="162"/>
      <c r="B4" s="237" t="s">
        <v>169</v>
      </c>
      <c r="C4" s="237"/>
      <c r="D4" s="237"/>
      <c r="E4" s="238"/>
      <c r="F4" s="237" t="s">
        <v>171</v>
      </c>
      <c r="G4" s="237"/>
      <c r="H4" s="237"/>
      <c r="I4" s="238"/>
      <c r="J4" s="237" t="s">
        <v>173</v>
      </c>
      <c r="K4" s="237"/>
      <c r="L4" s="237"/>
      <c r="M4" s="238"/>
      <c r="N4" s="237" t="s">
        <v>175</v>
      </c>
      <c r="O4" s="237"/>
      <c r="P4" s="237"/>
      <c r="Q4" s="238"/>
      <c r="R4" s="237" t="s">
        <v>181</v>
      </c>
      <c r="S4" s="237"/>
      <c r="T4" s="237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</row>
    <row r="5" spans="1:46" s="9" customFormat="1" ht="15" customHeight="1">
      <c r="A5" s="163" t="s">
        <v>161</v>
      </c>
      <c r="B5" s="164" t="s">
        <v>75</v>
      </c>
      <c r="C5" s="164" t="s">
        <v>42</v>
      </c>
      <c r="D5" s="164" t="s">
        <v>43</v>
      </c>
      <c r="E5" s="164"/>
      <c r="F5" s="164" t="s">
        <v>75</v>
      </c>
      <c r="G5" s="164" t="s">
        <v>42</v>
      </c>
      <c r="H5" s="164" t="s">
        <v>43</v>
      </c>
      <c r="I5" s="164"/>
      <c r="J5" s="164" t="s">
        <v>75</v>
      </c>
      <c r="K5" s="164" t="s">
        <v>42</v>
      </c>
      <c r="L5" s="164" t="s">
        <v>43</v>
      </c>
      <c r="M5" s="164"/>
      <c r="N5" s="164" t="s">
        <v>75</v>
      </c>
      <c r="O5" s="164" t="s">
        <v>42</v>
      </c>
      <c r="P5" s="164" t="s">
        <v>43</v>
      </c>
      <c r="Q5" s="164"/>
      <c r="R5" s="164" t="s">
        <v>75</v>
      </c>
      <c r="S5" s="164" t="s">
        <v>42</v>
      </c>
      <c r="T5" s="164" t="s">
        <v>43</v>
      </c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</row>
    <row r="6" spans="1:46" s="9" customFormat="1" ht="1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167"/>
      <c r="S6" s="168"/>
      <c r="T6" s="166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</row>
    <row r="7" spans="1:46" s="9" customFormat="1" ht="15" customHeight="1">
      <c r="A7" s="165" t="s">
        <v>157</v>
      </c>
      <c r="B7" s="26">
        <v>4</v>
      </c>
      <c r="C7" s="26">
        <v>14</v>
      </c>
      <c r="D7" s="26">
        <v>18</v>
      </c>
      <c r="E7" s="26"/>
      <c r="F7" s="49">
        <v>4</v>
      </c>
      <c r="G7" s="49">
        <v>11.3</v>
      </c>
      <c r="H7" s="49">
        <v>15.3</v>
      </c>
      <c r="I7" s="49"/>
      <c r="J7" s="49">
        <v>4</v>
      </c>
      <c r="K7" s="49">
        <v>13.25</v>
      </c>
      <c r="L7" s="49">
        <v>17.25</v>
      </c>
      <c r="M7" s="49"/>
      <c r="N7" s="49">
        <v>10.5</v>
      </c>
      <c r="O7" s="49">
        <v>9.75</v>
      </c>
      <c r="P7" s="49">
        <v>20.25</v>
      </c>
      <c r="Q7" s="49"/>
      <c r="R7" s="169">
        <v>8.25</v>
      </c>
      <c r="S7" s="169">
        <v>23.5</v>
      </c>
      <c r="T7" s="169">
        <v>31.75</v>
      </c>
      <c r="U7" s="77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</row>
    <row r="8" spans="1:46" s="9" customFormat="1" ht="15" customHeight="1">
      <c r="A8" s="165" t="s">
        <v>158</v>
      </c>
      <c r="B8" s="26">
        <v>9</v>
      </c>
      <c r="C8" s="26">
        <v>37</v>
      </c>
      <c r="D8" s="26">
        <v>46</v>
      </c>
      <c r="E8" s="26"/>
      <c r="F8" s="49">
        <v>3.5</v>
      </c>
      <c r="G8" s="49">
        <v>13</v>
      </c>
      <c r="H8" s="49">
        <v>16.5</v>
      </c>
      <c r="I8" s="49"/>
      <c r="J8" s="49">
        <v>3.25</v>
      </c>
      <c r="K8" s="49">
        <v>28.5</v>
      </c>
      <c r="L8" s="49">
        <v>31.75</v>
      </c>
      <c r="M8" s="49"/>
      <c r="N8" s="49">
        <v>4.75</v>
      </c>
      <c r="O8" s="49">
        <v>25.25</v>
      </c>
      <c r="P8" s="49">
        <v>30</v>
      </c>
      <c r="Q8" s="49"/>
      <c r="R8" s="169">
        <v>8.75</v>
      </c>
      <c r="S8" s="169">
        <v>35.75</v>
      </c>
      <c r="T8" s="169">
        <v>44.5</v>
      </c>
      <c r="U8" s="77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</row>
    <row r="9" spans="1:46" s="9" customFormat="1" ht="15" customHeight="1">
      <c r="A9" s="165" t="s">
        <v>159</v>
      </c>
      <c r="B9" s="26">
        <v>5</v>
      </c>
      <c r="C9" s="26">
        <v>30</v>
      </c>
      <c r="D9" s="26">
        <v>35</v>
      </c>
      <c r="E9" s="26"/>
      <c r="F9" s="49">
        <v>5.25</v>
      </c>
      <c r="G9" s="49">
        <v>14.9</v>
      </c>
      <c r="H9" s="49">
        <v>20.15</v>
      </c>
      <c r="I9" s="49"/>
      <c r="J9" s="49">
        <v>4</v>
      </c>
      <c r="K9" s="49">
        <v>26.25</v>
      </c>
      <c r="L9" s="49">
        <v>30.25</v>
      </c>
      <c r="M9" s="49"/>
      <c r="N9" s="49">
        <v>7.5</v>
      </c>
      <c r="O9" s="49">
        <v>22.75</v>
      </c>
      <c r="P9" s="49">
        <v>30.25</v>
      </c>
      <c r="Q9" s="49"/>
      <c r="R9" s="169">
        <v>18</v>
      </c>
      <c r="S9" s="169">
        <v>22.5</v>
      </c>
      <c r="T9" s="169">
        <v>40.5</v>
      </c>
      <c r="U9" s="77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</row>
    <row r="10" spans="1:46" s="9" customFormat="1" ht="15" customHeight="1">
      <c r="A10" s="165" t="s">
        <v>160</v>
      </c>
      <c r="B10" s="26">
        <v>19</v>
      </c>
      <c r="C10" s="26">
        <v>84</v>
      </c>
      <c r="D10" s="26">
        <v>103</v>
      </c>
      <c r="E10" s="26"/>
      <c r="F10" s="49">
        <v>5.8</v>
      </c>
      <c r="G10" s="49">
        <v>31.75</v>
      </c>
      <c r="H10" s="49">
        <v>37.55</v>
      </c>
      <c r="I10" s="49"/>
      <c r="J10" s="49">
        <v>9.67</v>
      </c>
      <c r="K10" s="49">
        <v>46.46</v>
      </c>
      <c r="L10" s="49">
        <v>56.13</v>
      </c>
      <c r="M10" s="49"/>
      <c r="N10" s="49">
        <v>7.8</v>
      </c>
      <c r="O10" s="49">
        <v>39.55</v>
      </c>
      <c r="P10" s="49">
        <v>47.349999999999994</v>
      </c>
      <c r="Q10" s="49"/>
      <c r="R10" s="169">
        <v>10.9</v>
      </c>
      <c r="S10" s="169">
        <v>27.25</v>
      </c>
      <c r="T10" s="169">
        <v>38.15</v>
      </c>
      <c r="U10" s="77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</row>
    <row r="11" spans="1:46" s="9" customFormat="1" ht="22.5">
      <c r="A11" s="165" t="s">
        <v>115</v>
      </c>
      <c r="B11" s="203">
        <v>3</v>
      </c>
      <c r="C11" s="203">
        <v>3</v>
      </c>
      <c r="D11" s="203">
        <v>6</v>
      </c>
      <c r="E11" s="203"/>
      <c r="F11" s="203">
        <v>0</v>
      </c>
      <c r="G11" s="203">
        <v>1</v>
      </c>
      <c r="H11" s="203">
        <v>1</v>
      </c>
      <c r="I11" s="203"/>
      <c r="J11" s="203">
        <v>1</v>
      </c>
      <c r="K11" s="203">
        <v>5.5</v>
      </c>
      <c r="L11" s="203">
        <v>6.5</v>
      </c>
      <c r="M11" s="203"/>
      <c r="N11" s="203">
        <v>0</v>
      </c>
      <c r="O11" s="203">
        <v>3</v>
      </c>
      <c r="P11" s="203">
        <v>3</v>
      </c>
      <c r="Q11" s="203"/>
      <c r="R11" s="169">
        <v>4</v>
      </c>
      <c r="S11" s="169">
        <v>5</v>
      </c>
      <c r="T11" s="169">
        <v>9</v>
      </c>
      <c r="U11" s="16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</row>
    <row r="12" spans="1:21" ht="12.7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26"/>
    </row>
    <row r="13" spans="1:46" s="9" customFormat="1" ht="15" customHeight="1">
      <c r="A13" s="172" t="s">
        <v>108</v>
      </c>
      <c r="B13" s="164">
        <f>SUM(B7:B11)</f>
        <v>40</v>
      </c>
      <c r="C13" s="164">
        <f>SUM(C7:C11)</f>
        <v>168</v>
      </c>
      <c r="D13" s="164">
        <f>SUM(D7:D11)</f>
        <v>208</v>
      </c>
      <c r="E13" s="164"/>
      <c r="F13" s="173">
        <f>SUM(F7:F11)</f>
        <v>18.55</v>
      </c>
      <c r="G13" s="173">
        <f>SUM(G7:G11)</f>
        <v>71.95</v>
      </c>
      <c r="H13" s="173">
        <f>SUM(H7:H11)</f>
        <v>90.5</v>
      </c>
      <c r="I13" s="164"/>
      <c r="J13" s="173">
        <f>SUM(J7:J11)</f>
        <v>21.92</v>
      </c>
      <c r="K13" s="173">
        <f>SUM(K7:K11)</f>
        <v>119.96000000000001</v>
      </c>
      <c r="L13" s="173">
        <f>SUM(L7:L11)</f>
        <v>141.88</v>
      </c>
      <c r="M13" s="173"/>
      <c r="N13" s="173">
        <f>SUM(N7:N11)</f>
        <v>30.55</v>
      </c>
      <c r="O13" s="173">
        <f>SUM(O7:O11)</f>
        <v>100.3</v>
      </c>
      <c r="P13" s="173">
        <f>SUM(P7:P11)</f>
        <v>130.85</v>
      </c>
      <c r="Q13" s="164"/>
      <c r="R13" s="173">
        <f>SUM(R7:R11)</f>
        <v>49.9</v>
      </c>
      <c r="S13" s="173">
        <f>SUM(S7:S11)</f>
        <v>114</v>
      </c>
      <c r="T13" s="173">
        <f>SUM(T7:T11)</f>
        <v>163.9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</row>
  </sheetData>
  <sheetProtection/>
  <mergeCells count="5">
    <mergeCell ref="B4:E4"/>
    <mergeCell ref="R4:T4"/>
    <mergeCell ref="N4:Q4"/>
    <mergeCell ref="J4:M4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175" zoomScaleNormal="175" zoomScalePageLayoutView="0" workbookViewId="0" topLeftCell="A1">
      <selection activeCell="A1" sqref="A1"/>
    </sheetView>
  </sheetViews>
  <sheetFormatPr defaultColWidth="9.33203125" defaultRowHeight="11.25"/>
  <cols>
    <col min="1" max="1" width="23.66015625" style="0" customWidth="1"/>
    <col min="2" max="2" width="4.83203125" style="0" customWidth="1"/>
    <col min="3" max="3" width="8.66015625" style="0" customWidth="1"/>
    <col min="4" max="4" width="5" style="0" bestFit="1" customWidth="1"/>
    <col min="5" max="5" width="1.3359375" style="0" customWidth="1"/>
    <col min="6" max="6" width="4.83203125" style="0" customWidth="1"/>
    <col min="7" max="7" width="9" style="0" customWidth="1"/>
    <col min="8" max="8" width="5" style="0" customWidth="1"/>
    <col min="9" max="9" width="1.3359375" style="0" customWidth="1"/>
    <col min="10" max="10" width="4.83203125" style="0" customWidth="1"/>
    <col min="11" max="11" width="9.16015625" style="0" customWidth="1"/>
    <col min="12" max="12" width="5" style="0" bestFit="1" customWidth="1"/>
    <col min="13" max="13" width="1.3359375" style="0" customWidth="1"/>
    <col min="14" max="14" width="4.83203125" style="0" bestFit="1" customWidth="1"/>
    <col min="15" max="15" width="9.5" style="0" customWidth="1"/>
    <col min="16" max="16" width="5" style="0" bestFit="1" customWidth="1"/>
    <col min="17" max="17" width="1.3359375" style="0" customWidth="1"/>
    <col min="18" max="18" width="4.83203125" style="0" customWidth="1"/>
    <col min="19" max="19" width="10.83203125" style="0" customWidth="1"/>
    <col min="20" max="20" width="5" style="0" customWidth="1"/>
    <col min="21" max="36" width="9.16015625" style="151" customWidth="1"/>
  </cols>
  <sheetData>
    <row r="1" ht="16.5" customHeight="1">
      <c r="A1" s="31" t="s">
        <v>202</v>
      </c>
    </row>
    <row r="2" ht="12.75" customHeight="1"/>
    <row r="3" ht="12.75" customHeight="1"/>
    <row r="4" spans="1:36" s="4" customFormat="1" ht="12.75" customHeight="1">
      <c r="A4" s="69"/>
      <c r="B4" s="24"/>
      <c r="C4" s="25" t="s">
        <v>155</v>
      </c>
      <c r="D4" s="25"/>
      <c r="E4" s="39"/>
      <c r="F4" s="209" t="s">
        <v>169</v>
      </c>
      <c r="G4" s="209"/>
      <c r="H4" s="25"/>
      <c r="I4" s="39"/>
      <c r="J4" s="209" t="s">
        <v>171</v>
      </c>
      <c r="K4" s="209"/>
      <c r="L4" s="25"/>
      <c r="M4" s="39"/>
      <c r="N4" s="209" t="s">
        <v>173</v>
      </c>
      <c r="O4" s="209"/>
      <c r="P4" s="209"/>
      <c r="Q4" s="39"/>
      <c r="R4" s="209" t="s">
        <v>175</v>
      </c>
      <c r="S4" s="209"/>
      <c r="T4" s="209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</row>
    <row r="5" spans="1:36" s="9" customFormat="1" ht="12.75" customHeight="1">
      <c r="A5" s="76" t="s">
        <v>161</v>
      </c>
      <c r="B5" s="46" t="s">
        <v>75</v>
      </c>
      <c r="C5" s="41" t="s">
        <v>42</v>
      </c>
      <c r="D5" s="46" t="s">
        <v>43</v>
      </c>
      <c r="E5" s="36"/>
      <c r="F5" s="46" t="s">
        <v>75</v>
      </c>
      <c r="G5" s="41" t="s">
        <v>42</v>
      </c>
      <c r="H5" s="46" t="s">
        <v>43</v>
      </c>
      <c r="I5" s="36"/>
      <c r="J5" s="46" t="s">
        <v>75</v>
      </c>
      <c r="K5" s="41" t="s">
        <v>42</v>
      </c>
      <c r="L5" s="46" t="s">
        <v>43</v>
      </c>
      <c r="M5" s="36"/>
      <c r="N5" s="46" t="s">
        <v>75</v>
      </c>
      <c r="O5" s="41" t="s">
        <v>42</v>
      </c>
      <c r="P5" s="46" t="s">
        <v>43</v>
      </c>
      <c r="Q5" s="36"/>
      <c r="R5" s="46" t="s">
        <v>75</v>
      </c>
      <c r="S5" s="41" t="s">
        <v>42</v>
      </c>
      <c r="T5" s="46" t="s">
        <v>43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1:20" ht="12.75" customHeight="1">
      <c r="A6" s="7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12.75" customHeight="1">
      <c r="A7" s="73" t="s">
        <v>157</v>
      </c>
      <c r="B7" s="44">
        <v>1</v>
      </c>
      <c r="C7" s="44">
        <v>24</v>
      </c>
      <c r="D7" s="44">
        <f>+B7+C7</f>
        <v>25</v>
      </c>
      <c r="E7" s="44"/>
      <c r="F7" s="44">
        <v>0</v>
      </c>
      <c r="G7" s="44">
        <v>29</v>
      </c>
      <c r="H7" s="44">
        <f>+F7+G7</f>
        <v>29</v>
      </c>
      <c r="I7" s="44"/>
      <c r="J7" s="44">
        <v>0</v>
      </c>
      <c r="K7" s="44">
        <v>25</v>
      </c>
      <c r="L7" s="44">
        <f>+J7+K7</f>
        <v>25</v>
      </c>
      <c r="N7" s="44">
        <v>0</v>
      </c>
      <c r="O7" s="44">
        <v>33</v>
      </c>
      <c r="P7" s="44">
        <f>+N7+O7</f>
        <v>33</v>
      </c>
      <c r="R7" s="44">
        <v>0</v>
      </c>
      <c r="S7" s="44">
        <v>37</v>
      </c>
      <c r="T7" s="44">
        <f>SUM(R7:S7)</f>
        <v>37</v>
      </c>
      <c r="U7" s="44"/>
    </row>
    <row r="8" spans="1:21" ht="12.75" customHeight="1">
      <c r="A8" s="73" t="s">
        <v>158</v>
      </c>
      <c r="B8" s="44">
        <v>3</v>
      </c>
      <c r="C8" s="44">
        <v>140</v>
      </c>
      <c r="D8" s="44">
        <f>+B8+C8</f>
        <v>143</v>
      </c>
      <c r="E8" s="44"/>
      <c r="F8" s="44">
        <v>2</v>
      </c>
      <c r="G8" s="44">
        <v>151</v>
      </c>
      <c r="H8" s="44">
        <f>+F8+G8</f>
        <v>153</v>
      </c>
      <c r="I8" s="44"/>
      <c r="J8" s="44">
        <v>2</v>
      </c>
      <c r="K8" s="44">
        <v>141</v>
      </c>
      <c r="L8" s="44">
        <f>+J8+K8</f>
        <v>143</v>
      </c>
      <c r="N8" s="44">
        <v>2</v>
      </c>
      <c r="O8" s="44">
        <v>155</v>
      </c>
      <c r="P8" s="44">
        <f>+N8+O8</f>
        <v>157</v>
      </c>
      <c r="R8" s="44">
        <v>2</v>
      </c>
      <c r="S8" s="44">
        <v>167</v>
      </c>
      <c r="T8" s="44">
        <f>SUM(R8:S8)</f>
        <v>169</v>
      </c>
      <c r="U8" s="44"/>
    </row>
    <row r="9" spans="1:21" ht="12.75" customHeight="1">
      <c r="A9" s="73" t="s">
        <v>159</v>
      </c>
      <c r="B9" s="44">
        <v>2</v>
      </c>
      <c r="C9" s="44">
        <v>138</v>
      </c>
      <c r="D9" s="44">
        <f>+B9+C9</f>
        <v>140</v>
      </c>
      <c r="E9" s="44"/>
      <c r="F9" s="44">
        <v>1</v>
      </c>
      <c r="G9" s="44">
        <v>145</v>
      </c>
      <c r="H9" s="44">
        <f>+F9+G9</f>
        <v>146</v>
      </c>
      <c r="I9" s="44"/>
      <c r="J9" s="44">
        <v>1</v>
      </c>
      <c r="K9" s="44">
        <v>143</v>
      </c>
      <c r="L9" s="44">
        <f>+J9+K9</f>
        <v>144</v>
      </c>
      <c r="N9" s="44">
        <v>1</v>
      </c>
      <c r="O9" s="44">
        <v>177</v>
      </c>
      <c r="P9" s="44">
        <f>+N9+O9</f>
        <v>178</v>
      </c>
      <c r="R9" s="44">
        <v>0</v>
      </c>
      <c r="S9" s="44">
        <v>178</v>
      </c>
      <c r="T9" s="44">
        <f>SUM(R9:S9)</f>
        <v>178</v>
      </c>
      <c r="U9" s="44"/>
    </row>
    <row r="10" spans="1:21" ht="12.75" customHeight="1">
      <c r="A10" s="73" t="s">
        <v>160</v>
      </c>
      <c r="B10" s="44">
        <v>32</v>
      </c>
      <c r="C10" s="44">
        <v>371</v>
      </c>
      <c r="D10" s="44">
        <f>+B10+C10</f>
        <v>403</v>
      </c>
      <c r="E10" s="44"/>
      <c r="F10" s="44">
        <v>33</v>
      </c>
      <c r="G10" s="44">
        <v>386</v>
      </c>
      <c r="H10" s="44">
        <f>+F10+G10</f>
        <v>419</v>
      </c>
      <c r="I10" s="44"/>
      <c r="J10" s="44">
        <v>28</v>
      </c>
      <c r="K10" s="44">
        <v>368</v>
      </c>
      <c r="L10" s="44">
        <f>+J10+K10</f>
        <v>396</v>
      </c>
      <c r="N10" s="44">
        <v>28</v>
      </c>
      <c r="O10" s="44">
        <v>319</v>
      </c>
      <c r="P10" s="44">
        <f>+N10+O10</f>
        <v>347</v>
      </c>
      <c r="R10" s="44">
        <v>29</v>
      </c>
      <c r="S10" s="44">
        <v>341</v>
      </c>
      <c r="T10" s="44">
        <f>SUM(R10:S10)</f>
        <v>370</v>
      </c>
      <c r="U10" s="44"/>
    </row>
    <row r="11" spans="1:36" s="9" customFormat="1" ht="23.25" customHeight="1">
      <c r="A11" s="74" t="s">
        <v>115</v>
      </c>
      <c r="B11" s="75">
        <v>0</v>
      </c>
      <c r="C11" s="75">
        <v>5</v>
      </c>
      <c r="D11" s="75">
        <f>+B11+C11</f>
        <v>5</v>
      </c>
      <c r="E11" s="75"/>
      <c r="F11" s="75">
        <v>0</v>
      </c>
      <c r="G11" s="75">
        <v>4</v>
      </c>
      <c r="H11" s="75">
        <f>+F11+G11</f>
        <v>4</v>
      </c>
      <c r="I11" s="75"/>
      <c r="J11" s="75">
        <v>0</v>
      </c>
      <c r="K11" s="75">
        <v>5</v>
      </c>
      <c r="L11" s="75">
        <f>+J11+K11</f>
        <v>5</v>
      </c>
      <c r="M11" s="75"/>
      <c r="N11" s="75">
        <v>0</v>
      </c>
      <c r="O11" s="75">
        <v>5</v>
      </c>
      <c r="P11" s="75">
        <f>+N11+O11</f>
        <v>5</v>
      </c>
      <c r="R11" s="75">
        <v>1</v>
      </c>
      <c r="S11" s="75">
        <v>2</v>
      </c>
      <c r="T11" s="75">
        <f>SUM(R11:S11)</f>
        <v>3</v>
      </c>
      <c r="U11" s="75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</row>
    <row r="12" spans="1:20" ht="12.75" customHeight="1">
      <c r="A12" s="7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ht="12.75" customHeight="1">
      <c r="A13" s="76" t="s">
        <v>108</v>
      </c>
      <c r="B13" s="41">
        <f>SUM(B7:B12)</f>
        <v>38</v>
      </c>
      <c r="C13" s="41">
        <f>SUM(C7:C12)</f>
        <v>678</v>
      </c>
      <c r="D13" s="41">
        <f>SUM(D7:D12)</f>
        <v>716</v>
      </c>
      <c r="E13" s="41">
        <f>SUM(E7:E12)</f>
        <v>0</v>
      </c>
      <c r="F13" s="41">
        <f aca="true" t="shared" si="0" ref="F13:T13">SUM(F7:F12)</f>
        <v>36</v>
      </c>
      <c r="G13" s="41">
        <f t="shared" si="0"/>
        <v>715</v>
      </c>
      <c r="H13" s="41">
        <f t="shared" si="0"/>
        <v>751</v>
      </c>
      <c r="I13" s="41">
        <f t="shared" si="0"/>
        <v>0</v>
      </c>
      <c r="J13" s="41">
        <f t="shared" si="0"/>
        <v>31</v>
      </c>
      <c r="K13" s="41">
        <f t="shared" si="0"/>
        <v>682</v>
      </c>
      <c r="L13" s="41">
        <f t="shared" si="0"/>
        <v>713</v>
      </c>
      <c r="M13" s="41">
        <f t="shared" si="0"/>
        <v>0</v>
      </c>
      <c r="N13" s="41">
        <f t="shared" si="0"/>
        <v>31</v>
      </c>
      <c r="O13" s="41">
        <f t="shared" si="0"/>
        <v>689</v>
      </c>
      <c r="P13" s="41">
        <f t="shared" si="0"/>
        <v>720</v>
      </c>
      <c r="Q13" s="41">
        <f t="shared" si="0"/>
        <v>0</v>
      </c>
      <c r="R13" s="41">
        <f t="shared" si="0"/>
        <v>32</v>
      </c>
      <c r="S13" s="41">
        <f t="shared" si="0"/>
        <v>725</v>
      </c>
      <c r="T13" s="41">
        <f t="shared" si="0"/>
        <v>757</v>
      </c>
    </row>
  </sheetData>
  <sheetProtection/>
  <mergeCells count="4">
    <mergeCell ref="R4:T4"/>
    <mergeCell ref="N4:P4"/>
    <mergeCell ref="F4:G4"/>
    <mergeCell ref="J4:K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30" zoomScaleNormal="130" zoomScalePageLayoutView="0" workbookViewId="0" topLeftCell="A1">
      <selection activeCell="A1" sqref="A1"/>
    </sheetView>
  </sheetViews>
  <sheetFormatPr defaultColWidth="9.33203125" defaultRowHeight="11.25"/>
  <cols>
    <col min="1" max="4" width="26.16015625" style="0" customWidth="1"/>
  </cols>
  <sheetData>
    <row r="1" ht="15" customHeight="1">
      <c r="A1" s="31" t="s">
        <v>201</v>
      </c>
    </row>
    <row r="2" ht="15" customHeight="1"/>
    <row r="3" ht="15" customHeight="1"/>
    <row r="4" spans="1:4" ht="15" customHeight="1">
      <c r="A4" s="25" t="s">
        <v>62</v>
      </c>
      <c r="B4" s="25" t="s">
        <v>75</v>
      </c>
      <c r="C4" s="25" t="s">
        <v>42</v>
      </c>
      <c r="D4" s="25" t="s">
        <v>43</v>
      </c>
    </row>
    <row r="5" spans="1:4" ht="15" customHeight="1">
      <c r="A5" s="44" t="s">
        <v>139</v>
      </c>
      <c r="B5" s="44">
        <v>41</v>
      </c>
      <c r="C5" s="44">
        <v>580</v>
      </c>
      <c r="D5" s="44">
        <v>621</v>
      </c>
    </row>
    <row r="6" spans="1:4" ht="15" customHeight="1">
      <c r="A6" s="44" t="s">
        <v>141</v>
      </c>
      <c r="B6" s="44">
        <v>42</v>
      </c>
      <c r="C6" s="44">
        <v>625</v>
      </c>
      <c r="D6" s="44">
        <v>667</v>
      </c>
    </row>
    <row r="7" spans="1:4" ht="15" customHeight="1">
      <c r="A7" s="44" t="s">
        <v>147</v>
      </c>
      <c r="B7" s="44">
        <v>44</v>
      </c>
      <c r="C7" s="44">
        <v>666</v>
      </c>
      <c r="D7" s="44">
        <v>710</v>
      </c>
    </row>
    <row r="8" spans="1:4" ht="15" customHeight="1">
      <c r="A8" s="44" t="s">
        <v>148</v>
      </c>
      <c r="B8" s="44">
        <v>39</v>
      </c>
      <c r="C8" s="44">
        <v>654</v>
      </c>
      <c r="D8" s="44">
        <v>693</v>
      </c>
    </row>
    <row r="9" spans="1:4" ht="15" customHeight="1">
      <c r="A9" s="44" t="s">
        <v>153</v>
      </c>
      <c r="B9" s="44">
        <v>40</v>
      </c>
      <c r="C9" s="44">
        <v>671</v>
      </c>
      <c r="D9" s="44">
        <v>711</v>
      </c>
    </row>
    <row r="10" spans="1:4" ht="15" customHeight="1">
      <c r="A10" s="44" t="s">
        <v>154</v>
      </c>
      <c r="B10" s="44">
        <v>34</v>
      </c>
      <c r="C10" s="44">
        <v>681</v>
      </c>
      <c r="D10" s="44">
        <v>715</v>
      </c>
    </row>
    <row r="11" spans="1:4" ht="15" customHeight="1">
      <c r="A11" s="44" t="s">
        <v>155</v>
      </c>
      <c r="B11" s="44">
        <v>38</v>
      </c>
      <c r="C11" s="44">
        <v>678</v>
      </c>
      <c r="D11" s="44">
        <v>716</v>
      </c>
    </row>
    <row r="12" spans="1:4" ht="15" customHeight="1">
      <c r="A12" s="44" t="s">
        <v>169</v>
      </c>
      <c r="B12" s="44">
        <v>36</v>
      </c>
      <c r="C12" s="44">
        <v>715</v>
      </c>
      <c r="D12" s="44">
        <v>751</v>
      </c>
    </row>
    <row r="13" spans="1:11" ht="15" customHeight="1">
      <c r="A13" s="44" t="s">
        <v>171</v>
      </c>
      <c r="B13" s="44">
        <v>31</v>
      </c>
      <c r="C13" s="44">
        <v>682</v>
      </c>
      <c r="D13" s="44">
        <v>713</v>
      </c>
      <c r="I13" s="19"/>
      <c r="J13" s="19"/>
      <c r="K13" s="19"/>
    </row>
    <row r="14" spans="1:4" ht="15" customHeight="1">
      <c r="A14" s="44" t="s">
        <v>173</v>
      </c>
      <c r="B14" s="44">
        <v>31</v>
      </c>
      <c r="C14" s="44">
        <v>689</v>
      </c>
      <c r="D14" s="44">
        <v>720</v>
      </c>
    </row>
    <row r="15" spans="1:4" ht="15" customHeight="1">
      <c r="A15" s="44" t="s">
        <v>175</v>
      </c>
      <c r="B15" s="44">
        <v>32</v>
      </c>
      <c r="C15" s="44">
        <v>725</v>
      </c>
      <c r="D15" s="44">
        <v>757</v>
      </c>
    </row>
    <row r="16" spans="1:4" ht="12.75" customHeight="1">
      <c r="A16" s="11"/>
      <c r="B16" s="7"/>
      <c r="C16" s="7"/>
      <c r="D1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76" zoomScaleNormal="76" zoomScalePageLayoutView="0" workbookViewId="0" topLeftCell="A1">
      <selection activeCell="A1" sqref="A1"/>
    </sheetView>
  </sheetViews>
  <sheetFormatPr defaultColWidth="9.33203125" defaultRowHeight="11.25"/>
  <cols>
    <col min="1" max="1" width="35.5" style="0" customWidth="1"/>
    <col min="2" max="2" width="3.5" style="2" customWidth="1"/>
    <col min="3" max="4" width="7.83203125" style="2" customWidth="1"/>
    <col min="5" max="5" width="7.66015625" style="2" customWidth="1"/>
    <col min="6" max="6" width="4.5" style="2" customWidth="1"/>
    <col min="7" max="7" width="5.66015625" style="2" customWidth="1"/>
    <col min="8" max="8" width="7" style="2" customWidth="1"/>
    <col min="9" max="9" width="7.33203125" style="2" customWidth="1"/>
    <col min="10" max="10" width="4.5" style="2" customWidth="1"/>
    <col min="11" max="11" width="7.83203125" style="2" customWidth="1"/>
    <col min="12" max="12" width="9.5" style="2" customWidth="1"/>
    <col min="13" max="13" width="7.33203125" style="2" customWidth="1"/>
    <col min="24" max="24" width="21.5" style="0" customWidth="1"/>
  </cols>
  <sheetData>
    <row r="1" spans="1:6" ht="18" customHeight="1">
      <c r="A1" s="117" t="s">
        <v>162</v>
      </c>
      <c r="B1" s="118"/>
      <c r="C1" s="118"/>
      <c r="D1" s="118"/>
      <c r="E1" s="118"/>
      <c r="F1" s="118"/>
    </row>
    <row r="2" spans="1:6" ht="12.75" customHeight="1">
      <c r="A2" s="119" t="s">
        <v>183</v>
      </c>
      <c r="B2" s="118"/>
      <c r="C2" s="118"/>
      <c r="D2" s="118"/>
      <c r="E2" s="118"/>
      <c r="F2" s="118"/>
    </row>
    <row r="3" ht="12.75" customHeight="1"/>
    <row r="4" spans="1:13" ht="12.75" customHeight="1">
      <c r="A4" s="205" t="s">
        <v>40</v>
      </c>
      <c r="B4" s="84"/>
      <c r="C4" s="207" t="s">
        <v>173</v>
      </c>
      <c r="D4" s="208"/>
      <c r="E4" s="208"/>
      <c r="F4" s="84"/>
      <c r="G4" s="207" t="s">
        <v>175</v>
      </c>
      <c r="H4" s="207"/>
      <c r="I4" s="207"/>
      <c r="J4" s="84"/>
      <c r="K4" s="207" t="s">
        <v>181</v>
      </c>
      <c r="L4" s="207"/>
      <c r="M4" s="207"/>
    </row>
    <row r="5" spans="1:13" ht="12.75" customHeight="1">
      <c r="A5" s="206"/>
      <c r="B5" s="32"/>
      <c r="C5" s="32" t="s">
        <v>41</v>
      </c>
      <c r="D5" s="32" t="s">
        <v>42</v>
      </c>
      <c r="E5" s="32" t="s">
        <v>43</v>
      </c>
      <c r="F5" s="32"/>
      <c r="G5" s="32" t="s">
        <v>41</v>
      </c>
      <c r="H5" s="32" t="s">
        <v>42</v>
      </c>
      <c r="I5" s="32" t="s">
        <v>43</v>
      </c>
      <c r="J5" s="32"/>
      <c r="K5" s="32" t="s">
        <v>41</v>
      </c>
      <c r="L5" s="32" t="s">
        <v>42</v>
      </c>
      <c r="M5" s="32" t="s">
        <v>43</v>
      </c>
    </row>
    <row r="6" spans="1:13" ht="4.5" customHeight="1">
      <c r="A6" s="26"/>
      <c r="B6" s="44"/>
      <c r="C6" s="65"/>
      <c r="D6" s="65"/>
      <c r="E6" s="65"/>
      <c r="F6" s="44"/>
      <c r="G6" s="65"/>
      <c r="H6" s="65"/>
      <c r="I6" s="65"/>
      <c r="J6" s="65"/>
      <c r="K6" s="65"/>
      <c r="L6" s="65"/>
      <c r="M6" s="65"/>
    </row>
    <row r="7" spans="1:14" s="151" customFormat="1" ht="10.5" customHeight="1">
      <c r="A7" s="150" t="s">
        <v>44</v>
      </c>
      <c r="B7" s="139"/>
      <c r="C7" s="138">
        <v>1</v>
      </c>
      <c r="D7" s="138">
        <v>1</v>
      </c>
      <c r="E7" s="138">
        <v>2</v>
      </c>
      <c r="F7" s="139"/>
      <c r="G7" s="138">
        <v>1</v>
      </c>
      <c r="H7" s="138">
        <v>1</v>
      </c>
      <c r="I7" s="138">
        <v>2</v>
      </c>
      <c r="J7" s="138"/>
      <c r="K7" s="138">
        <v>1</v>
      </c>
      <c r="L7" s="138">
        <v>1</v>
      </c>
      <c r="M7" s="138">
        <f>SUM(K7:L7)</f>
        <v>2</v>
      </c>
      <c r="N7" s="138"/>
    </row>
    <row r="8" spans="1:24" s="151" customFormat="1" ht="10.5" customHeight="1">
      <c r="A8" s="150" t="s">
        <v>45</v>
      </c>
      <c r="B8" s="139"/>
      <c r="C8" s="138">
        <v>0</v>
      </c>
      <c r="D8" s="138">
        <v>0</v>
      </c>
      <c r="E8" s="138">
        <v>0</v>
      </c>
      <c r="F8" s="139"/>
      <c r="G8" s="138">
        <v>0</v>
      </c>
      <c r="H8" s="138">
        <v>0</v>
      </c>
      <c r="I8" s="138">
        <v>0</v>
      </c>
      <c r="J8" s="138"/>
      <c r="K8" s="138">
        <v>0</v>
      </c>
      <c r="L8" s="138">
        <v>0</v>
      </c>
      <c r="M8" s="138">
        <f aca="true" t="shared" si="0" ref="M8:M32">SUM(K8:L8)</f>
        <v>0</v>
      </c>
      <c r="N8" s="138"/>
      <c r="X8" s="174"/>
    </row>
    <row r="9" spans="1:14" s="151" customFormat="1" ht="10.5" customHeight="1">
      <c r="A9" s="150" t="s">
        <v>46</v>
      </c>
      <c r="B9" s="139"/>
      <c r="C9" s="138">
        <v>4</v>
      </c>
      <c r="D9" s="138">
        <v>1</v>
      </c>
      <c r="E9" s="138">
        <v>5</v>
      </c>
      <c r="F9" s="139"/>
      <c r="G9" s="138">
        <v>3</v>
      </c>
      <c r="H9" s="138">
        <v>1</v>
      </c>
      <c r="I9" s="138">
        <v>4</v>
      </c>
      <c r="J9" s="138"/>
      <c r="K9" s="138">
        <v>3</v>
      </c>
      <c r="L9" s="138">
        <v>0</v>
      </c>
      <c r="M9" s="138">
        <f t="shared" si="0"/>
        <v>3</v>
      </c>
      <c r="N9" s="138"/>
    </row>
    <row r="10" spans="1:14" s="151" customFormat="1" ht="10.5" customHeight="1">
      <c r="A10" s="150" t="s">
        <v>170</v>
      </c>
      <c r="B10" s="139"/>
      <c r="C10" s="138">
        <v>2</v>
      </c>
      <c r="D10" s="138">
        <v>2</v>
      </c>
      <c r="E10" s="138">
        <v>4</v>
      </c>
      <c r="F10" s="139"/>
      <c r="G10" s="138">
        <v>2</v>
      </c>
      <c r="H10" s="138">
        <v>2</v>
      </c>
      <c r="I10" s="138">
        <v>4</v>
      </c>
      <c r="J10" s="138"/>
      <c r="K10" s="138">
        <v>2</v>
      </c>
      <c r="L10" s="138">
        <v>2</v>
      </c>
      <c r="M10" s="138">
        <f t="shared" si="0"/>
        <v>4</v>
      </c>
      <c r="N10" s="138"/>
    </row>
    <row r="11" spans="1:14" s="151" customFormat="1" ht="10.5" customHeight="1">
      <c r="A11" s="150" t="s">
        <v>47</v>
      </c>
      <c r="B11" s="139"/>
      <c r="C11" s="138">
        <v>13</v>
      </c>
      <c r="D11" s="138">
        <v>10</v>
      </c>
      <c r="E11" s="138">
        <v>23</v>
      </c>
      <c r="F11" s="139"/>
      <c r="G11" s="138">
        <v>9</v>
      </c>
      <c r="H11" s="138">
        <v>14</v>
      </c>
      <c r="I11" s="138">
        <v>23</v>
      </c>
      <c r="J11" s="138"/>
      <c r="K11" s="138">
        <v>9</v>
      </c>
      <c r="L11" s="138">
        <v>12</v>
      </c>
      <c r="M11" s="138">
        <f t="shared" si="0"/>
        <v>21</v>
      </c>
      <c r="N11" s="138"/>
    </row>
    <row r="12" spans="1:14" s="151" customFormat="1" ht="10.5" customHeight="1">
      <c r="A12" s="150" t="s">
        <v>48</v>
      </c>
      <c r="B12" s="139"/>
      <c r="C12" s="138">
        <v>12</v>
      </c>
      <c r="D12" s="138">
        <v>22</v>
      </c>
      <c r="E12" s="138">
        <v>34</v>
      </c>
      <c r="F12" s="139"/>
      <c r="G12" s="138">
        <v>15</v>
      </c>
      <c r="H12" s="138">
        <v>21</v>
      </c>
      <c r="I12" s="138">
        <v>36</v>
      </c>
      <c r="J12" s="138"/>
      <c r="K12" s="138">
        <v>14</v>
      </c>
      <c r="L12" s="138">
        <v>31</v>
      </c>
      <c r="M12" s="138">
        <f t="shared" si="0"/>
        <v>45</v>
      </c>
      <c r="N12" s="138"/>
    </row>
    <row r="13" spans="1:15" s="19" customFormat="1" ht="10.5" customHeight="1">
      <c r="A13" s="33" t="s">
        <v>49</v>
      </c>
      <c r="B13" s="122"/>
      <c r="C13" s="139">
        <v>131</v>
      </c>
      <c r="D13" s="139">
        <v>128.5</v>
      </c>
      <c r="E13" s="138">
        <v>259.5</v>
      </c>
      <c r="F13" s="139"/>
      <c r="G13" s="138">
        <v>127</v>
      </c>
      <c r="H13" s="138">
        <v>134</v>
      </c>
      <c r="I13" s="138">
        <v>261</v>
      </c>
      <c r="J13" s="138"/>
      <c r="K13" s="138">
        <v>122</v>
      </c>
      <c r="L13" s="138">
        <v>136.5</v>
      </c>
      <c r="M13" s="138">
        <f t="shared" si="0"/>
        <v>258.5</v>
      </c>
      <c r="N13" s="138"/>
      <c r="O13" s="176"/>
    </row>
    <row r="14" spans="1:15" s="19" customFormat="1" ht="10.5" customHeight="1">
      <c r="A14" s="33" t="s">
        <v>50</v>
      </c>
      <c r="B14" s="122"/>
      <c r="C14" s="139">
        <v>88</v>
      </c>
      <c r="D14" s="139">
        <v>121.75</v>
      </c>
      <c r="E14" s="138">
        <v>209.75</v>
      </c>
      <c r="F14" s="139"/>
      <c r="G14" s="138">
        <v>96.25</v>
      </c>
      <c r="H14" s="138">
        <v>114.5</v>
      </c>
      <c r="I14" s="138">
        <v>210.75</v>
      </c>
      <c r="J14" s="138"/>
      <c r="K14" s="138">
        <v>90.25</v>
      </c>
      <c r="L14" s="138">
        <v>119.5</v>
      </c>
      <c r="M14" s="138">
        <f t="shared" si="0"/>
        <v>209.75</v>
      </c>
      <c r="N14" s="138"/>
      <c r="O14" s="176"/>
    </row>
    <row r="15" spans="1:14" s="20" customFormat="1" ht="10.5" customHeight="1">
      <c r="A15" s="33" t="s">
        <v>51</v>
      </c>
      <c r="B15" s="122"/>
      <c r="C15" s="139">
        <v>854</v>
      </c>
      <c r="D15" s="139">
        <v>2488</v>
      </c>
      <c r="E15" s="138">
        <v>3342</v>
      </c>
      <c r="F15" s="139"/>
      <c r="G15" s="138">
        <v>833.46</v>
      </c>
      <c r="H15" s="138">
        <v>2501.3900000000003</v>
      </c>
      <c r="I15" s="138">
        <v>3334.8500000000004</v>
      </c>
      <c r="J15" s="138"/>
      <c r="K15" s="138">
        <v>839.33</v>
      </c>
      <c r="L15" s="138">
        <v>2507.6499999999996</v>
      </c>
      <c r="M15" s="138">
        <f t="shared" si="0"/>
        <v>3346.9799999999996</v>
      </c>
      <c r="N15" s="138"/>
    </row>
    <row r="16" spans="1:15" s="19" customFormat="1" ht="10.5" customHeight="1">
      <c r="A16" s="33" t="s">
        <v>52</v>
      </c>
      <c r="B16" s="122"/>
      <c r="C16" s="139">
        <v>95</v>
      </c>
      <c r="D16" s="139">
        <v>82.25</v>
      </c>
      <c r="E16" s="138">
        <v>177.25</v>
      </c>
      <c r="F16" s="139"/>
      <c r="G16" s="138">
        <v>82</v>
      </c>
      <c r="H16" s="138">
        <v>89.75</v>
      </c>
      <c r="I16" s="138">
        <v>171.75</v>
      </c>
      <c r="J16" s="138"/>
      <c r="K16" s="138">
        <v>77</v>
      </c>
      <c r="L16" s="138">
        <v>91</v>
      </c>
      <c r="M16" s="138">
        <f t="shared" si="0"/>
        <v>168</v>
      </c>
      <c r="N16" s="138"/>
      <c r="O16" s="140"/>
    </row>
    <row r="17" spans="1:14" s="19" customFormat="1" ht="10.5" customHeight="1">
      <c r="A17" s="33" t="s">
        <v>174</v>
      </c>
      <c r="B17" s="122"/>
      <c r="C17" s="139">
        <v>95</v>
      </c>
      <c r="D17" s="139">
        <v>697.52</v>
      </c>
      <c r="E17" s="138">
        <v>792.5</v>
      </c>
      <c r="F17" s="139"/>
      <c r="G17" s="138">
        <v>94</v>
      </c>
      <c r="H17" s="138">
        <v>715</v>
      </c>
      <c r="I17" s="138">
        <v>809</v>
      </c>
      <c r="J17" s="138"/>
      <c r="K17" s="138">
        <v>97.75</v>
      </c>
      <c r="L17" s="138">
        <v>706.6700000000001</v>
      </c>
      <c r="M17" s="138">
        <f t="shared" si="0"/>
        <v>804.4200000000001</v>
      </c>
      <c r="N17" s="138"/>
    </row>
    <row r="18" spans="1:14" s="19" customFormat="1" ht="10.5" customHeight="1">
      <c r="A18" s="33" t="s">
        <v>53</v>
      </c>
      <c r="B18" s="122"/>
      <c r="C18" s="139">
        <v>3</v>
      </c>
      <c r="D18" s="139">
        <v>15</v>
      </c>
      <c r="E18" s="138">
        <v>18</v>
      </c>
      <c r="F18" s="139"/>
      <c r="G18" s="138">
        <v>3</v>
      </c>
      <c r="H18" s="138">
        <v>14.5</v>
      </c>
      <c r="I18" s="138">
        <v>17.5</v>
      </c>
      <c r="J18" s="138"/>
      <c r="K18" s="138">
        <v>3</v>
      </c>
      <c r="L18" s="138">
        <v>16</v>
      </c>
      <c r="M18" s="138">
        <f t="shared" si="0"/>
        <v>19</v>
      </c>
      <c r="N18" s="138"/>
    </row>
    <row r="19" spans="1:15" s="19" customFormat="1" ht="10.5" customHeight="1">
      <c r="A19" s="33" t="s">
        <v>54</v>
      </c>
      <c r="B19" s="122"/>
      <c r="C19" s="139">
        <v>1.75</v>
      </c>
      <c r="D19" s="139">
        <v>6</v>
      </c>
      <c r="E19" s="138">
        <v>7.75</v>
      </c>
      <c r="F19" s="139"/>
      <c r="G19" s="138">
        <v>1.5</v>
      </c>
      <c r="H19" s="138">
        <v>5</v>
      </c>
      <c r="I19" s="138">
        <v>6.5</v>
      </c>
      <c r="J19" s="138"/>
      <c r="K19" s="138">
        <v>0</v>
      </c>
      <c r="L19" s="138">
        <v>6.5</v>
      </c>
      <c r="M19" s="138">
        <f t="shared" si="0"/>
        <v>6.5</v>
      </c>
      <c r="N19" s="138"/>
      <c r="O19" s="140"/>
    </row>
    <row r="20" spans="1:14" s="19" customFormat="1" ht="10.5" customHeight="1">
      <c r="A20" s="33" t="s">
        <v>134</v>
      </c>
      <c r="B20" s="122"/>
      <c r="C20" s="139">
        <v>1</v>
      </c>
      <c r="D20" s="139">
        <v>12</v>
      </c>
      <c r="E20" s="138">
        <v>13</v>
      </c>
      <c r="F20" s="139"/>
      <c r="G20" s="138">
        <v>0</v>
      </c>
      <c r="H20" s="138">
        <v>8.5</v>
      </c>
      <c r="I20" s="138">
        <v>8.5</v>
      </c>
      <c r="J20" s="138"/>
      <c r="K20" s="138">
        <v>0</v>
      </c>
      <c r="L20" s="138">
        <v>1</v>
      </c>
      <c r="M20" s="138">
        <f t="shared" si="0"/>
        <v>1</v>
      </c>
      <c r="N20" s="138"/>
    </row>
    <row r="21" spans="1:14" s="19" customFormat="1" ht="10.5" customHeight="1">
      <c r="A21" s="33" t="s">
        <v>172</v>
      </c>
      <c r="B21" s="121"/>
      <c r="C21" s="138">
        <v>23</v>
      </c>
      <c r="D21" s="138">
        <v>8.5</v>
      </c>
      <c r="E21" s="138">
        <v>31.5</v>
      </c>
      <c r="F21" s="138"/>
      <c r="G21" s="138">
        <v>19</v>
      </c>
      <c r="H21" s="138">
        <v>9</v>
      </c>
      <c r="I21" s="138">
        <v>28</v>
      </c>
      <c r="J21" s="138"/>
      <c r="K21" s="138">
        <v>15</v>
      </c>
      <c r="L21" s="138">
        <v>7</v>
      </c>
      <c r="M21" s="138">
        <f t="shared" si="0"/>
        <v>22</v>
      </c>
      <c r="N21" s="138"/>
    </row>
    <row r="22" spans="1:14" s="19" customFormat="1" ht="10.5" customHeight="1">
      <c r="A22" s="33" t="s">
        <v>135</v>
      </c>
      <c r="B22" s="121"/>
      <c r="C22" s="138">
        <v>0</v>
      </c>
      <c r="D22" s="138">
        <v>0</v>
      </c>
      <c r="E22" s="138">
        <v>0</v>
      </c>
      <c r="F22" s="138"/>
      <c r="G22" s="138">
        <v>1</v>
      </c>
      <c r="H22" s="138">
        <v>8</v>
      </c>
      <c r="I22" s="138">
        <v>9</v>
      </c>
      <c r="J22" s="138"/>
      <c r="K22" s="138">
        <v>1</v>
      </c>
      <c r="L22" s="138">
        <v>9</v>
      </c>
      <c r="M22" s="138">
        <f t="shared" si="0"/>
        <v>10</v>
      </c>
      <c r="N22" s="138"/>
    </row>
    <row r="23" spans="1:14" s="19" customFormat="1" ht="10.5" customHeight="1">
      <c r="A23" s="33" t="s">
        <v>180</v>
      </c>
      <c r="B23" s="121"/>
      <c r="C23" s="138">
        <v>0</v>
      </c>
      <c r="D23" s="138">
        <v>1</v>
      </c>
      <c r="E23" s="138">
        <v>1</v>
      </c>
      <c r="F23" s="138"/>
      <c r="G23" s="138">
        <v>0</v>
      </c>
      <c r="H23" s="138">
        <v>5</v>
      </c>
      <c r="I23" s="138">
        <v>5</v>
      </c>
      <c r="J23" s="138"/>
      <c r="K23" s="138">
        <v>1</v>
      </c>
      <c r="L23" s="138">
        <v>3</v>
      </c>
      <c r="M23" s="138">
        <f t="shared" si="0"/>
        <v>4</v>
      </c>
      <c r="N23" s="138"/>
    </row>
    <row r="24" spans="1:14" s="19" customFormat="1" ht="10.5" customHeight="1">
      <c r="A24" s="33" t="s">
        <v>55</v>
      </c>
      <c r="B24" s="122"/>
      <c r="C24" s="139">
        <v>37.6</v>
      </c>
      <c r="D24" s="139">
        <v>135.9</v>
      </c>
      <c r="E24" s="138">
        <v>173.5</v>
      </c>
      <c r="F24" s="139"/>
      <c r="G24" s="138">
        <v>34.35</v>
      </c>
      <c r="H24" s="138">
        <v>140.75</v>
      </c>
      <c r="I24" s="138">
        <v>175.1</v>
      </c>
      <c r="J24" s="138"/>
      <c r="K24" s="138">
        <v>35.2</v>
      </c>
      <c r="L24" s="138">
        <v>134.85</v>
      </c>
      <c r="M24" s="138">
        <f>SUM(K24:L24)</f>
        <v>170.05</v>
      </c>
      <c r="N24" s="138"/>
    </row>
    <row r="25" spans="1:14" s="19" customFormat="1" ht="10.5" customHeight="1">
      <c r="A25" s="33" t="s">
        <v>56</v>
      </c>
      <c r="B25" s="122"/>
      <c r="C25" s="139">
        <v>41.7</v>
      </c>
      <c r="D25" s="139">
        <v>57.35</v>
      </c>
      <c r="E25" s="138">
        <v>99.05000000000001</v>
      </c>
      <c r="F25" s="139"/>
      <c r="G25" s="138">
        <v>38.2</v>
      </c>
      <c r="H25" s="138">
        <v>45.80000000000001</v>
      </c>
      <c r="I25" s="138">
        <v>84.00000000000001</v>
      </c>
      <c r="J25" s="138"/>
      <c r="K25" s="138">
        <v>33.300000000000004</v>
      </c>
      <c r="L25" s="138">
        <v>39.95</v>
      </c>
      <c r="M25" s="138">
        <f>SUM(K25:L25)</f>
        <v>73.25</v>
      </c>
      <c r="N25" s="138"/>
    </row>
    <row r="26" spans="1:14" s="19" customFormat="1" ht="10.5" customHeight="1">
      <c r="A26" s="33" t="s">
        <v>57</v>
      </c>
      <c r="B26" s="122"/>
      <c r="C26" s="139">
        <v>9</v>
      </c>
      <c r="D26" s="139">
        <v>28</v>
      </c>
      <c r="E26" s="138">
        <v>37</v>
      </c>
      <c r="F26" s="139"/>
      <c r="G26" s="138">
        <v>9</v>
      </c>
      <c r="H26" s="138">
        <v>28</v>
      </c>
      <c r="I26" s="138">
        <v>37</v>
      </c>
      <c r="J26" s="138"/>
      <c r="K26" s="138">
        <v>10</v>
      </c>
      <c r="L26" s="138">
        <v>25.48</v>
      </c>
      <c r="M26" s="138">
        <f t="shared" si="0"/>
        <v>35.480000000000004</v>
      </c>
      <c r="N26" s="138"/>
    </row>
    <row r="27" spans="1:14" s="19" customFormat="1" ht="10.5" customHeight="1">
      <c r="A27" s="33" t="s">
        <v>58</v>
      </c>
      <c r="B27" s="122"/>
      <c r="C27" s="139">
        <v>1</v>
      </c>
      <c r="D27" s="139">
        <v>43</v>
      </c>
      <c r="E27" s="138">
        <v>44</v>
      </c>
      <c r="F27" s="139"/>
      <c r="G27" s="138">
        <v>1</v>
      </c>
      <c r="H27" s="138">
        <v>45</v>
      </c>
      <c r="I27" s="138">
        <v>46</v>
      </c>
      <c r="J27" s="138"/>
      <c r="K27" s="138">
        <v>1</v>
      </c>
      <c r="L27" s="138">
        <v>44</v>
      </c>
      <c r="M27" s="138">
        <f t="shared" si="0"/>
        <v>45</v>
      </c>
      <c r="N27" s="138"/>
    </row>
    <row r="28" spans="1:14" s="19" customFormat="1" ht="10.5" customHeight="1">
      <c r="A28" s="33" t="s">
        <v>59</v>
      </c>
      <c r="B28" s="121"/>
      <c r="C28" s="138">
        <v>1</v>
      </c>
      <c r="D28" s="138">
        <v>12.7</v>
      </c>
      <c r="E28" s="138">
        <v>13.7</v>
      </c>
      <c r="F28" s="138"/>
      <c r="G28" s="138">
        <v>1</v>
      </c>
      <c r="H28" s="138">
        <v>13.38</v>
      </c>
      <c r="I28" s="138">
        <v>14.38</v>
      </c>
      <c r="J28" s="138"/>
      <c r="K28" s="138">
        <v>2</v>
      </c>
      <c r="L28" s="138">
        <v>12</v>
      </c>
      <c r="M28" s="138">
        <f t="shared" si="0"/>
        <v>14</v>
      </c>
      <c r="N28" s="138"/>
    </row>
    <row r="29" spans="1:14" s="19" customFormat="1" ht="10.5" customHeight="1">
      <c r="A29" s="33" t="s">
        <v>182</v>
      </c>
      <c r="B29" s="121"/>
      <c r="C29" s="138"/>
      <c r="D29" s="138"/>
      <c r="E29" s="138"/>
      <c r="F29" s="138"/>
      <c r="G29" s="138"/>
      <c r="H29" s="138"/>
      <c r="I29" s="138"/>
      <c r="J29" s="138"/>
      <c r="K29" s="138">
        <v>0</v>
      </c>
      <c r="L29" s="138">
        <v>1</v>
      </c>
      <c r="M29" s="138">
        <v>1</v>
      </c>
      <c r="N29" s="138"/>
    </row>
    <row r="30" spans="1:14" s="19" customFormat="1" ht="10.5" customHeight="1">
      <c r="A30" s="33" t="s">
        <v>136</v>
      </c>
      <c r="B30" s="121"/>
      <c r="C30" s="138">
        <v>0</v>
      </c>
      <c r="D30" s="138">
        <v>0</v>
      </c>
      <c r="E30" s="138">
        <v>0</v>
      </c>
      <c r="F30" s="138"/>
      <c r="G30" s="138">
        <v>0</v>
      </c>
      <c r="H30" s="138">
        <v>0</v>
      </c>
      <c r="I30" s="138">
        <v>0</v>
      </c>
      <c r="J30" s="138"/>
      <c r="K30" s="138">
        <v>0</v>
      </c>
      <c r="L30" s="138">
        <v>0</v>
      </c>
      <c r="M30" s="138">
        <f t="shared" si="0"/>
        <v>0</v>
      </c>
      <c r="N30" s="138"/>
    </row>
    <row r="31" spans="1:14" s="19" customFormat="1" ht="10.5" customHeight="1">
      <c r="A31" s="33" t="s">
        <v>60</v>
      </c>
      <c r="B31" s="122"/>
      <c r="C31" s="138">
        <v>0</v>
      </c>
      <c r="D31" s="138">
        <v>3</v>
      </c>
      <c r="E31" s="138">
        <v>3</v>
      </c>
      <c r="F31" s="139"/>
      <c r="G31" s="138">
        <v>0</v>
      </c>
      <c r="H31" s="138">
        <v>3</v>
      </c>
      <c r="I31" s="138">
        <v>3</v>
      </c>
      <c r="J31" s="138"/>
      <c r="K31" s="138">
        <v>0</v>
      </c>
      <c r="L31" s="138">
        <v>3</v>
      </c>
      <c r="M31" s="138">
        <f t="shared" si="0"/>
        <v>3</v>
      </c>
      <c r="N31" s="138"/>
    </row>
    <row r="32" spans="1:14" s="19" customFormat="1" ht="10.5" customHeight="1">
      <c r="A32" s="33" t="s">
        <v>61</v>
      </c>
      <c r="B32" s="122"/>
      <c r="C32" s="139">
        <v>0</v>
      </c>
      <c r="D32" s="139">
        <v>0</v>
      </c>
      <c r="E32" s="138">
        <v>0</v>
      </c>
      <c r="F32" s="139"/>
      <c r="G32" s="138">
        <v>0</v>
      </c>
      <c r="H32" s="138">
        <v>0</v>
      </c>
      <c r="I32" s="138">
        <v>0</v>
      </c>
      <c r="J32" s="138"/>
      <c r="K32" s="138">
        <v>0</v>
      </c>
      <c r="L32" s="138">
        <v>0</v>
      </c>
      <c r="M32" s="138">
        <f t="shared" si="0"/>
        <v>0</v>
      </c>
      <c r="N32" s="138"/>
    </row>
    <row r="33" spans="1:14" ht="15" customHeight="1">
      <c r="A33" s="26"/>
      <c r="B33" s="122"/>
      <c r="C33" s="123"/>
      <c r="D33" s="123"/>
      <c r="E33" s="123"/>
      <c r="F33" s="122"/>
      <c r="G33" s="123"/>
      <c r="H33" s="123"/>
      <c r="I33" s="122"/>
      <c r="J33" s="122"/>
      <c r="K33" s="175"/>
      <c r="L33" s="175"/>
      <c r="M33" s="175"/>
      <c r="N33" s="138"/>
    </row>
    <row r="34" spans="1:13" s="9" customFormat="1" ht="12.75" customHeight="1">
      <c r="A34" s="36" t="s">
        <v>43</v>
      </c>
      <c r="B34" s="47"/>
      <c r="C34" s="47">
        <f>SUM(C7:C33)</f>
        <v>1414.05</v>
      </c>
      <c r="D34" s="47">
        <f>SUM(D7:D33)</f>
        <v>3876.47</v>
      </c>
      <c r="E34" s="47">
        <f>SUM(E7:E33)</f>
        <v>5290.5</v>
      </c>
      <c r="F34" s="47"/>
      <c r="G34" s="47">
        <f>SUM(G7:G33)</f>
        <v>1370.76</v>
      </c>
      <c r="H34" s="47">
        <f>SUM(H7:H33)</f>
        <v>3919.5700000000006</v>
      </c>
      <c r="I34" s="47">
        <f>SUM(I7:I33)</f>
        <v>5290.330000000001</v>
      </c>
      <c r="J34" s="47"/>
      <c r="K34" s="47">
        <f>SUM(K7:K33)</f>
        <v>1356.83</v>
      </c>
      <c r="L34" s="47">
        <f>SUM(L7:L33)</f>
        <v>3910.0999999999995</v>
      </c>
      <c r="M34" s="47">
        <f>SUM(M7:M33)</f>
        <v>5266.929999999999</v>
      </c>
    </row>
    <row r="35" spans="3:15" ht="11.25">
      <c r="C35" s="111"/>
      <c r="D35" s="111"/>
      <c r="E35" s="111"/>
      <c r="K35" s="19"/>
      <c r="L35" s="19"/>
      <c r="M35" s="140"/>
      <c r="N35" s="19"/>
      <c r="O35" s="19"/>
    </row>
    <row r="36" spans="3:13" ht="11.25">
      <c r="C36" s="111"/>
      <c r="D36" s="112"/>
      <c r="E36" s="112"/>
      <c r="F36" s="112"/>
      <c r="G36" s="112"/>
      <c r="H36" s="112"/>
      <c r="I36" s="112"/>
      <c r="J36" s="112"/>
      <c r="K36"/>
      <c r="L36"/>
      <c r="M36"/>
    </row>
    <row r="37" spans="9:15" ht="11.25">
      <c r="I37" s="111"/>
      <c r="J37" s="111"/>
      <c r="K37" s="9"/>
      <c r="L37" s="9"/>
      <c r="M37" s="12"/>
      <c r="N37" s="9"/>
      <c r="O37" s="9"/>
    </row>
    <row r="38" spans="11:13" ht="11.25">
      <c r="K38"/>
      <c r="L38"/>
      <c r="M38"/>
    </row>
    <row r="39" spans="11:13" ht="11.25">
      <c r="K39"/>
      <c r="L39"/>
      <c r="M39"/>
    </row>
  </sheetData>
  <sheetProtection/>
  <mergeCells count="4">
    <mergeCell ref="A4:A5"/>
    <mergeCell ref="C4:E4"/>
    <mergeCell ref="G4:I4"/>
    <mergeCell ref="K4:M4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9"/>
  <sheetViews>
    <sheetView showGridLines="0" zoomScale="79" zoomScaleNormal="79" zoomScalePageLayoutView="0" workbookViewId="0" topLeftCell="A1">
      <selection activeCell="A1" sqref="A1"/>
    </sheetView>
  </sheetViews>
  <sheetFormatPr defaultColWidth="9.33203125" defaultRowHeight="11.25"/>
  <cols>
    <col min="1" max="1" width="16" style="0" customWidth="1"/>
    <col min="2" max="3" width="10.83203125" style="0" customWidth="1"/>
    <col min="4" max="4" width="8.5" style="0" customWidth="1"/>
    <col min="5" max="6" width="10.83203125" style="0" customWidth="1"/>
    <col min="7" max="7" width="8.5" style="0" customWidth="1"/>
    <col min="8" max="8" width="12.16015625" style="0" customWidth="1"/>
    <col min="9" max="9" width="13" style="0" customWidth="1"/>
    <col min="10" max="47" width="9.16015625" style="151" customWidth="1"/>
  </cols>
  <sheetData>
    <row r="1" spans="1:47" s="9" customFormat="1" ht="19.5" customHeight="1">
      <c r="A1" s="79" t="s">
        <v>163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47" s="9" customFormat="1" ht="15" customHeight="1">
      <c r="A2" s="85" t="s">
        <v>185</v>
      </c>
      <c r="B2" s="86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</row>
    <row r="3" ht="7.5" customHeight="1"/>
    <row r="4" spans="1:47" s="4" customFormat="1" ht="15" customHeight="1">
      <c r="A4" s="38"/>
      <c r="B4" s="209" t="s">
        <v>66</v>
      </c>
      <c r="C4" s="209"/>
      <c r="D4" s="39"/>
      <c r="E4" s="209" t="s">
        <v>67</v>
      </c>
      <c r="F4" s="209"/>
      <c r="G4" s="39"/>
      <c r="H4" s="209" t="s">
        <v>68</v>
      </c>
      <c r="I4" s="209"/>
      <c r="J4" s="180"/>
      <c r="K4" s="181"/>
      <c r="L4" s="181"/>
      <c r="M4" s="181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</row>
    <row r="5" spans="1:47" s="4" customFormat="1" ht="15" customHeight="1">
      <c r="A5" s="40" t="s">
        <v>62</v>
      </c>
      <c r="B5" s="41" t="s">
        <v>63</v>
      </c>
      <c r="C5" s="41" t="s">
        <v>64</v>
      </c>
      <c r="D5" s="41"/>
      <c r="E5" s="41" t="s">
        <v>65</v>
      </c>
      <c r="F5" s="41" t="s">
        <v>64</v>
      </c>
      <c r="G5" s="41"/>
      <c r="H5" s="41" t="s">
        <v>65</v>
      </c>
      <c r="I5" s="41" t="s">
        <v>64</v>
      </c>
      <c r="J5" s="180"/>
      <c r="K5" s="181"/>
      <c r="L5" s="181"/>
      <c r="M5" s="181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s="16" customFormat="1" ht="15" customHeight="1">
      <c r="A6" s="87" t="s">
        <v>141</v>
      </c>
      <c r="B6" s="88">
        <v>62360.24</v>
      </c>
      <c r="C6" s="88">
        <v>63879</v>
      </c>
      <c r="D6" s="75"/>
      <c r="E6" s="82">
        <v>41.17</v>
      </c>
      <c r="F6" s="82">
        <v>41.9</v>
      </c>
      <c r="G6" s="82"/>
      <c r="H6" s="82">
        <v>14.1</v>
      </c>
      <c r="I6" s="82">
        <v>13.87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</row>
    <row r="7" spans="1:47" s="16" customFormat="1" ht="15" customHeight="1">
      <c r="A7" s="87" t="s">
        <v>147</v>
      </c>
      <c r="B7" s="88">
        <v>70678.74</v>
      </c>
      <c r="C7" s="88">
        <v>71749</v>
      </c>
      <c r="D7" s="75"/>
      <c r="E7" s="82">
        <v>41.54</v>
      </c>
      <c r="F7" s="82">
        <v>42.4</v>
      </c>
      <c r="G7" s="82"/>
      <c r="H7" s="82">
        <v>14.51</v>
      </c>
      <c r="I7" s="82">
        <v>14.38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</row>
    <row r="8" spans="1:47" s="16" customFormat="1" ht="15" customHeight="1">
      <c r="A8" s="87" t="s">
        <v>148</v>
      </c>
      <c r="B8" s="88">
        <v>74244.6</v>
      </c>
      <c r="C8" s="88">
        <v>74619</v>
      </c>
      <c r="D8" s="75"/>
      <c r="E8" s="82">
        <v>41.75729589951974</v>
      </c>
      <c r="F8" s="82">
        <v>42.7</v>
      </c>
      <c r="G8" s="82"/>
      <c r="H8" s="82">
        <v>14.7</v>
      </c>
      <c r="I8" s="82">
        <v>14.46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7" s="16" customFormat="1" ht="15" customHeight="1">
      <c r="A9" s="87" t="s">
        <v>153</v>
      </c>
      <c r="B9" s="88">
        <v>77743.81</v>
      </c>
      <c r="C9" s="88">
        <v>77604</v>
      </c>
      <c r="D9" s="75"/>
      <c r="E9" s="82">
        <v>41.99</v>
      </c>
      <c r="F9" s="82">
        <v>43.1</v>
      </c>
      <c r="G9" s="82"/>
      <c r="H9" s="82">
        <v>14.77</v>
      </c>
      <c r="I9" s="82">
        <v>14.49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</row>
    <row r="10" spans="1:47" s="16" customFormat="1" ht="15" customHeight="1">
      <c r="A10" s="87" t="s">
        <v>154</v>
      </c>
      <c r="B10" s="88">
        <v>78318</v>
      </c>
      <c r="C10" s="88">
        <v>77604</v>
      </c>
      <c r="D10" s="75"/>
      <c r="E10" s="82">
        <v>42.1</v>
      </c>
      <c r="F10" s="82">
        <v>43.2</v>
      </c>
      <c r="G10" s="82"/>
      <c r="H10" s="82">
        <v>14.77</v>
      </c>
      <c r="I10" s="82">
        <v>14.4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</row>
    <row r="11" spans="1:47" s="16" customFormat="1" ht="15" customHeight="1">
      <c r="A11" s="87" t="s">
        <v>155</v>
      </c>
      <c r="B11" s="88">
        <v>79093.82384128805</v>
      </c>
      <c r="C11" s="88">
        <v>78104</v>
      </c>
      <c r="D11" s="75"/>
      <c r="E11" s="82">
        <v>42.242668200115155</v>
      </c>
      <c r="F11" s="82">
        <v>43.5</v>
      </c>
      <c r="G11" s="82"/>
      <c r="H11" s="82">
        <v>14.970076672417107</v>
      </c>
      <c r="I11" s="82">
        <v>14.83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</row>
    <row r="12" spans="1:47" s="16" customFormat="1" ht="15" customHeight="1">
      <c r="A12" s="87" t="s">
        <v>169</v>
      </c>
      <c r="B12" s="88">
        <v>79325.93</v>
      </c>
      <c r="C12" s="88">
        <v>79666</v>
      </c>
      <c r="D12" s="75"/>
      <c r="E12" s="82">
        <v>42.12</v>
      </c>
      <c r="F12" s="82">
        <v>43.25</v>
      </c>
      <c r="G12" s="75"/>
      <c r="H12" s="82">
        <v>14.7</v>
      </c>
      <c r="I12" s="82">
        <v>14.6916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</row>
    <row r="13" spans="1:47" s="16" customFormat="1" ht="15" customHeight="1">
      <c r="A13" s="87" t="s">
        <v>171</v>
      </c>
      <c r="B13" s="88">
        <v>82154.2323</v>
      </c>
      <c r="C13" s="88">
        <v>85424.11</v>
      </c>
      <c r="D13" s="75"/>
      <c r="E13" s="82">
        <v>42.4451</v>
      </c>
      <c r="F13" s="82">
        <v>43.6</v>
      </c>
      <c r="G13" s="75"/>
      <c r="H13" s="82">
        <v>15.2144</v>
      </c>
      <c r="I13" s="82">
        <v>15.1475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</row>
    <row r="14" spans="1:47" s="16" customFormat="1" ht="15" customHeight="1">
      <c r="A14" s="87" t="s">
        <v>173</v>
      </c>
      <c r="B14" s="88">
        <v>82373.56</v>
      </c>
      <c r="C14" s="88">
        <v>87144</v>
      </c>
      <c r="D14" s="75"/>
      <c r="E14" s="82">
        <v>42.52</v>
      </c>
      <c r="F14" s="82">
        <v>43.33</v>
      </c>
      <c r="G14" s="75"/>
      <c r="H14" s="82">
        <v>14.98</v>
      </c>
      <c r="I14" s="82">
        <v>14.78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</row>
    <row r="15" spans="1:47" s="16" customFormat="1" ht="15" customHeight="1">
      <c r="A15" s="87" t="s">
        <v>175</v>
      </c>
      <c r="B15" s="88">
        <v>82677.34</v>
      </c>
      <c r="C15" s="88">
        <v>89687</v>
      </c>
      <c r="D15" s="75"/>
      <c r="E15" s="82">
        <v>42.95</v>
      </c>
      <c r="F15" s="82">
        <v>43.44</v>
      </c>
      <c r="G15" s="75"/>
      <c r="H15" s="82">
        <v>15.25474</v>
      </c>
      <c r="I15" s="82">
        <v>15.15943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</row>
    <row r="16" spans="1:47" s="16" customFormat="1" ht="15" customHeight="1">
      <c r="A16" s="87" t="s">
        <v>181</v>
      </c>
      <c r="B16" s="88">
        <v>83157.3902</v>
      </c>
      <c r="C16" s="88">
        <v>92234</v>
      </c>
      <c r="D16" s="75"/>
      <c r="E16" s="82">
        <v>43.1229</v>
      </c>
      <c r="F16" s="82">
        <v>43.4219</v>
      </c>
      <c r="G16" s="75"/>
      <c r="H16" s="82">
        <v>15.22</v>
      </c>
      <c r="I16" s="82">
        <v>15.0705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</row>
    <row r="17" spans="1:47" s="9" customFormat="1" ht="15" customHeight="1">
      <c r="A17" s="10"/>
      <c r="B17" s="10"/>
      <c r="C17" s="10"/>
      <c r="D17" s="10"/>
      <c r="E17" s="10"/>
      <c r="F17" s="10"/>
      <c r="G17" s="10"/>
      <c r="H17" s="136"/>
      <c r="I17" s="10" t="s">
        <v>140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</row>
    <row r="29" ht="11.25">
      <c r="E29" t="s">
        <v>138</v>
      </c>
    </row>
    <row r="38" spans="27:31" ht="11.25">
      <c r="AA38" s="183"/>
      <c r="AB38" s="183"/>
      <c r="AC38" s="183"/>
      <c r="AD38" s="183"/>
      <c r="AE38" s="183"/>
    </row>
    <row r="39" spans="27:31" ht="11.25">
      <c r="AA39" s="183"/>
      <c r="AB39" s="183"/>
      <c r="AC39" s="183"/>
      <c r="AD39" s="183"/>
      <c r="AE39" s="183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3" width="13.66015625" style="0" customWidth="1"/>
    <col min="4" max="4" width="4.5" style="0" customWidth="1"/>
    <col min="5" max="6" width="13.66015625" style="0" customWidth="1"/>
    <col min="7" max="7" width="3.33203125" style="0" customWidth="1"/>
    <col min="8" max="8" width="13.66015625" style="0" customWidth="1"/>
    <col min="9" max="9" width="12.16015625" style="0" customWidth="1"/>
    <col min="10" max="37" width="9.16015625" style="151" customWidth="1"/>
  </cols>
  <sheetData>
    <row r="1" spans="1:37" s="77" customFormat="1" ht="16.5" customHeight="1">
      <c r="A1" s="79" t="s">
        <v>164</v>
      </c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1:37" s="85" customFormat="1" ht="15" customHeight="1">
      <c r="A2" s="85" t="s">
        <v>186</v>
      </c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</row>
    <row r="3" ht="6" customHeight="1"/>
    <row r="4" spans="1:37" s="4" customFormat="1" ht="15" customHeight="1">
      <c r="A4" s="39"/>
      <c r="B4" s="209" t="s">
        <v>66</v>
      </c>
      <c r="C4" s="209"/>
      <c r="D4" s="39"/>
      <c r="E4" s="209" t="s">
        <v>67</v>
      </c>
      <c r="F4" s="209"/>
      <c r="G4" s="39"/>
      <c r="H4" s="209" t="s">
        <v>68</v>
      </c>
      <c r="I4" s="20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</row>
    <row r="5" spans="1:37" s="4" customFormat="1" ht="15" customHeight="1">
      <c r="A5" s="40" t="s">
        <v>62</v>
      </c>
      <c r="B5" s="41" t="s">
        <v>63</v>
      </c>
      <c r="C5" s="41" t="s">
        <v>64</v>
      </c>
      <c r="D5" s="41"/>
      <c r="E5" s="41" t="s">
        <v>65</v>
      </c>
      <c r="F5" s="41" t="s">
        <v>64</v>
      </c>
      <c r="G5" s="41"/>
      <c r="H5" s="41" t="s">
        <v>65</v>
      </c>
      <c r="I5" s="41" t="s">
        <v>64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</row>
    <row r="6" spans="1:37" s="16" customFormat="1" ht="15" customHeight="1">
      <c r="A6" s="77" t="s">
        <v>141</v>
      </c>
      <c r="B6" s="88">
        <v>91463.62</v>
      </c>
      <c r="C6" s="88">
        <v>88915.24</v>
      </c>
      <c r="D6" s="75"/>
      <c r="E6" s="82">
        <v>47.16</v>
      </c>
      <c r="F6" s="82">
        <v>47.25</v>
      </c>
      <c r="G6" s="82"/>
      <c r="H6" s="82">
        <v>22.2</v>
      </c>
      <c r="I6" s="82">
        <v>23.36</v>
      </c>
      <c r="J6" s="182"/>
      <c r="K6" s="182"/>
      <c r="L6" s="186"/>
      <c r="M6" s="186"/>
      <c r="N6" s="186"/>
      <c r="O6" s="179"/>
      <c r="P6" s="179"/>
      <c r="Q6" s="179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</row>
    <row r="7" spans="1:37" s="16" customFormat="1" ht="15" customHeight="1">
      <c r="A7" s="77" t="s">
        <v>147</v>
      </c>
      <c r="B7" s="88">
        <v>98878.47</v>
      </c>
      <c r="C7" s="88">
        <v>98159</v>
      </c>
      <c r="D7" s="75"/>
      <c r="E7" s="82">
        <v>47.72</v>
      </c>
      <c r="F7" s="82">
        <v>47.6</v>
      </c>
      <c r="G7" s="82"/>
      <c r="H7" s="82">
        <v>23.13</v>
      </c>
      <c r="I7" s="82">
        <v>23.87</v>
      </c>
      <c r="J7" s="182"/>
      <c r="K7" s="182"/>
      <c r="L7" s="182"/>
      <c r="M7" s="179"/>
      <c r="N7" s="179"/>
      <c r="O7" s="179"/>
      <c r="P7" s="179"/>
      <c r="Q7" s="179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</row>
    <row r="8" spans="1:37" s="16" customFormat="1" ht="15" customHeight="1">
      <c r="A8" s="77" t="s">
        <v>148</v>
      </c>
      <c r="B8" s="88">
        <v>102799.93494252874</v>
      </c>
      <c r="C8" s="88">
        <v>100557.52</v>
      </c>
      <c r="D8" s="75"/>
      <c r="E8" s="82">
        <v>48.690804597701145</v>
      </c>
      <c r="F8" s="82">
        <v>48.8</v>
      </c>
      <c r="G8" s="82"/>
      <c r="H8" s="82">
        <v>24.162413793103433</v>
      </c>
      <c r="I8" s="82">
        <v>24.84</v>
      </c>
      <c r="J8" s="182"/>
      <c r="K8" s="182"/>
      <c r="L8" s="182"/>
      <c r="M8" s="179"/>
      <c r="N8" s="179"/>
      <c r="O8" s="179"/>
      <c r="P8" s="179"/>
      <c r="Q8" s="179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</row>
    <row r="9" spans="1:37" s="16" customFormat="1" ht="15" customHeight="1">
      <c r="A9" s="77" t="s">
        <v>153</v>
      </c>
      <c r="B9" s="88">
        <v>107614.18529411766</v>
      </c>
      <c r="C9" s="88">
        <v>103186</v>
      </c>
      <c r="D9" s="75"/>
      <c r="E9" s="82">
        <v>49.01294117647059</v>
      </c>
      <c r="F9" s="82">
        <v>49.2</v>
      </c>
      <c r="G9" s="82"/>
      <c r="H9" s="82">
        <v>24.0104705882353</v>
      </c>
      <c r="I9" s="82">
        <v>24.61</v>
      </c>
      <c r="J9" s="182"/>
      <c r="K9" s="182"/>
      <c r="L9" s="182"/>
      <c r="M9" s="179"/>
      <c r="N9" s="179"/>
      <c r="O9" s="179"/>
      <c r="P9" s="179"/>
      <c r="Q9" s="179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</row>
    <row r="10" spans="1:37" s="16" customFormat="1" ht="15" customHeight="1">
      <c r="A10" s="77" t="s">
        <v>154</v>
      </c>
      <c r="B10" s="88">
        <v>107795.1</v>
      </c>
      <c r="C10" s="88">
        <v>104504.62</v>
      </c>
      <c r="D10" s="75"/>
      <c r="E10" s="82">
        <v>48.9</v>
      </c>
      <c r="F10" s="82">
        <v>49.25</v>
      </c>
      <c r="G10" s="82"/>
      <c r="H10" s="82">
        <v>23.3</v>
      </c>
      <c r="I10" s="82">
        <v>23.38</v>
      </c>
      <c r="J10" s="182"/>
      <c r="K10" s="182"/>
      <c r="L10" s="182"/>
      <c r="M10" s="179"/>
      <c r="N10" s="179"/>
      <c r="O10" s="179"/>
      <c r="P10" s="179"/>
      <c r="Q10" s="179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7" s="16" customFormat="1" ht="15" customHeight="1">
      <c r="A11" s="77" t="s">
        <v>155</v>
      </c>
      <c r="B11" s="88">
        <v>110174.75648648644</v>
      </c>
      <c r="C11" s="88">
        <v>104504.62</v>
      </c>
      <c r="D11" s="75"/>
      <c r="E11" s="82">
        <v>49.95810810810813</v>
      </c>
      <c r="F11" s="82">
        <v>49.8</v>
      </c>
      <c r="G11" s="82"/>
      <c r="H11" s="82">
        <v>24.030540540540542</v>
      </c>
      <c r="I11" s="82">
        <v>24.545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7" s="16" customFormat="1" ht="15" customHeight="1">
      <c r="A12" s="77" t="s">
        <v>169</v>
      </c>
      <c r="B12" s="88">
        <v>109749.56</v>
      </c>
      <c r="C12" s="88">
        <v>105246</v>
      </c>
      <c r="D12" s="75"/>
      <c r="E12" s="82">
        <v>49.48</v>
      </c>
      <c r="F12" s="82">
        <v>50.29863</v>
      </c>
      <c r="G12" s="82"/>
      <c r="H12" s="82">
        <v>22.75</v>
      </c>
      <c r="I12" s="82">
        <v>25.0864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7" s="16" customFormat="1" ht="15" customHeight="1">
      <c r="A13" s="77" t="s">
        <v>171</v>
      </c>
      <c r="B13" s="88">
        <v>112985</v>
      </c>
      <c r="C13" s="88">
        <v>108399</v>
      </c>
      <c r="D13" s="75"/>
      <c r="E13" s="82">
        <v>50.1</v>
      </c>
      <c r="F13" s="82">
        <v>50.6</v>
      </c>
      <c r="G13" s="82"/>
      <c r="H13" s="82">
        <v>24.7</v>
      </c>
      <c r="I13" s="82">
        <v>26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</row>
    <row r="14" spans="1:37" s="16" customFormat="1" ht="15" customHeight="1">
      <c r="A14" s="77" t="s">
        <v>173</v>
      </c>
      <c r="B14" s="88">
        <v>112592.71</v>
      </c>
      <c r="C14" s="88">
        <v>107262.25</v>
      </c>
      <c r="D14" s="75"/>
      <c r="E14" s="82">
        <v>49.22</v>
      </c>
      <c r="F14" s="82">
        <v>49.58</v>
      </c>
      <c r="G14" s="82"/>
      <c r="H14" s="82">
        <v>23.35</v>
      </c>
      <c r="I14" s="82">
        <v>24.7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7" s="16" customFormat="1" ht="15" customHeight="1">
      <c r="A15" s="77" t="s">
        <v>175</v>
      </c>
      <c r="B15" s="88">
        <v>111483.37</v>
      </c>
      <c r="C15" s="88">
        <v>107167.49</v>
      </c>
      <c r="D15" s="75"/>
      <c r="E15" s="82">
        <v>50.59</v>
      </c>
      <c r="F15" s="82">
        <v>51.22</v>
      </c>
      <c r="G15" s="82"/>
      <c r="H15" s="82">
        <v>23.96984</v>
      </c>
      <c r="I15" s="82">
        <v>25.92153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7" s="16" customFormat="1" ht="15" customHeight="1">
      <c r="A16" s="77" t="s">
        <v>181</v>
      </c>
      <c r="B16" s="88">
        <v>111502.2472</v>
      </c>
      <c r="C16" s="88">
        <v>107167.49</v>
      </c>
      <c r="E16" s="82">
        <v>49.8959</v>
      </c>
      <c r="F16" s="82">
        <v>50.2274</v>
      </c>
      <c r="H16" s="82">
        <v>23.3152</v>
      </c>
      <c r="I16" s="82">
        <v>25.1514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</row>
    <row r="17" spans="1:37" s="9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</row>
    <row r="22" spans="2:10" ht="11.25">
      <c r="B22" s="43"/>
      <c r="E22" s="1"/>
      <c r="G22" s="1"/>
      <c r="H22" s="1"/>
      <c r="J22" s="187"/>
    </row>
    <row r="27" spans="16:19" ht="15">
      <c r="P27" s="188"/>
      <c r="Q27" s="188"/>
      <c r="R27" s="188"/>
      <c r="S27" s="188"/>
    </row>
    <row r="28" spans="16:19" ht="15">
      <c r="P28" s="188"/>
      <c r="Q28" s="188"/>
      <c r="R28" s="188"/>
      <c r="S28" s="188"/>
    </row>
    <row r="29" spans="16:19" ht="15">
      <c r="P29" s="188"/>
      <c r="Q29" s="188"/>
      <c r="R29" s="188"/>
      <c r="S29" s="188"/>
    </row>
    <row r="30" spans="16:19" ht="15">
      <c r="P30" s="188"/>
      <c r="Q30" s="188"/>
      <c r="R30" s="188"/>
      <c r="S30" s="188"/>
    </row>
    <row r="31" spans="16:19" ht="15">
      <c r="P31" s="188"/>
      <c r="Q31" s="188"/>
      <c r="R31" s="188"/>
      <c r="S31" s="188"/>
    </row>
    <row r="32" spans="16:19" ht="15">
      <c r="P32" s="188"/>
      <c r="Q32" s="188"/>
      <c r="R32" s="188"/>
      <c r="S32" s="188"/>
    </row>
    <row r="33" spans="16:19" ht="15">
      <c r="P33" s="188"/>
      <c r="Q33" s="188"/>
      <c r="R33" s="188"/>
      <c r="S33" s="188"/>
    </row>
    <row r="34" spans="16:19" ht="15">
      <c r="P34" s="188"/>
      <c r="Q34" s="188"/>
      <c r="R34" s="188"/>
      <c r="S34" s="188"/>
    </row>
    <row r="35" spans="16:19" ht="15">
      <c r="P35" s="188"/>
      <c r="Q35" s="188"/>
      <c r="R35" s="188"/>
      <c r="S35" s="188"/>
    </row>
    <row r="36" spans="16:19" ht="15">
      <c r="P36" s="188"/>
      <c r="Q36" s="188"/>
      <c r="R36" s="188"/>
      <c r="S36" s="188"/>
    </row>
    <row r="37" spans="16:19" ht="15">
      <c r="P37" s="188"/>
      <c r="Q37" s="188"/>
      <c r="R37" s="188"/>
      <c r="S37" s="188"/>
    </row>
    <row r="38" spans="16:19" ht="15">
      <c r="P38" s="188"/>
      <c r="Q38" s="188"/>
      <c r="R38" s="188"/>
      <c r="S38" s="188"/>
    </row>
    <row r="39" spans="16:19" ht="15">
      <c r="P39" s="188"/>
      <c r="Q39" s="188"/>
      <c r="R39" s="188"/>
      <c r="S39" s="188"/>
    </row>
    <row r="40" spans="16:19" ht="15">
      <c r="P40" s="188"/>
      <c r="Q40" s="188"/>
      <c r="R40" s="188"/>
      <c r="S40" s="188"/>
    </row>
    <row r="41" spans="16:19" ht="15">
      <c r="P41" s="188"/>
      <c r="Q41" s="188"/>
      <c r="R41" s="188"/>
      <c r="S41" s="188"/>
    </row>
    <row r="42" spans="16:19" ht="15">
      <c r="P42" s="188"/>
      <c r="Q42" s="188"/>
      <c r="R42" s="188"/>
      <c r="S42" s="188"/>
    </row>
    <row r="43" spans="16:19" ht="15">
      <c r="P43" s="188"/>
      <c r="Q43" s="188"/>
      <c r="R43" s="188"/>
      <c r="S43" s="188"/>
    </row>
    <row r="44" spans="16:19" ht="15">
      <c r="P44" s="188"/>
      <c r="Q44" s="188"/>
      <c r="R44" s="188"/>
      <c r="S44" s="188"/>
    </row>
    <row r="45" spans="16:19" ht="15">
      <c r="P45" s="188"/>
      <c r="Q45" s="188"/>
      <c r="R45" s="188"/>
      <c r="S45" s="188"/>
    </row>
    <row r="46" spans="16:19" ht="15">
      <c r="P46" s="188"/>
      <c r="Q46" s="188"/>
      <c r="R46" s="188"/>
      <c r="S46" s="188"/>
    </row>
    <row r="47" spans="16:19" ht="15">
      <c r="P47" s="188"/>
      <c r="Q47" s="188"/>
      <c r="R47" s="188"/>
      <c r="S47" s="188"/>
    </row>
    <row r="48" spans="16:19" ht="15">
      <c r="P48" s="188"/>
      <c r="Q48" s="188"/>
      <c r="R48" s="188"/>
      <c r="S48" s="188"/>
    </row>
    <row r="49" spans="16:19" ht="15">
      <c r="P49" s="188"/>
      <c r="Q49" s="188"/>
      <c r="R49" s="188"/>
      <c r="S49" s="188"/>
    </row>
    <row r="50" spans="16:19" ht="15">
      <c r="P50" s="188"/>
      <c r="Q50" s="188"/>
      <c r="R50" s="188"/>
      <c r="S50" s="188"/>
    </row>
    <row r="51" spans="16:19" ht="15">
      <c r="P51" s="188"/>
      <c r="Q51" s="188"/>
      <c r="R51" s="188"/>
      <c r="S51" s="188"/>
    </row>
    <row r="52" spans="16:19" ht="15">
      <c r="P52" s="188"/>
      <c r="Q52" s="188"/>
      <c r="R52" s="188"/>
      <c r="S52" s="188"/>
    </row>
    <row r="53" spans="16:19" ht="15">
      <c r="P53" s="188"/>
      <c r="Q53" s="188"/>
      <c r="R53" s="188"/>
      <c r="S53" s="188"/>
    </row>
    <row r="54" spans="16:19" ht="15">
      <c r="P54" s="188"/>
      <c r="Q54" s="188"/>
      <c r="R54" s="188"/>
      <c r="S54" s="188"/>
    </row>
    <row r="55" spans="16:19" ht="15">
      <c r="P55" s="188"/>
      <c r="Q55" s="188"/>
      <c r="R55" s="188"/>
      <c r="S55" s="188"/>
    </row>
    <row r="62" spans="16:19" ht="15">
      <c r="P62" s="188"/>
      <c r="Q62" s="188"/>
      <c r="R62" s="188"/>
      <c r="S62" s="188"/>
    </row>
    <row r="63" spans="16:19" ht="15">
      <c r="P63" s="188"/>
      <c r="Q63" s="188"/>
      <c r="R63" s="188"/>
      <c r="S63" s="188"/>
    </row>
    <row r="64" spans="16:19" ht="15">
      <c r="P64" s="188"/>
      <c r="Q64" s="188"/>
      <c r="R64" s="188"/>
      <c r="S64" s="188"/>
    </row>
    <row r="65" spans="16:19" ht="15">
      <c r="P65" s="188"/>
      <c r="Q65" s="188"/>
      <c r="R65" s="188"/>
      <c r="S65" s="188"/>
    </row>
    <row r="66" spans="16:19" ht="15">
      <c r="P66" s="188"/>
      <c r="Q66" s="188"/>
      <c r="R66" s="188"/>
      <c r="S66" s="188"/>
    </row>
    <row r="67" spans="16:19" ht="15">
      <c r="P67" s="188"/>
      <c r="Q67" s="188"/>
      <c r="R67" s="188"/>
      <c r="S67" s="188"/>
    </row>
    <row r="68" spans="16:19" ht="15">
      <c r="P68" s="188"/>
      <c r="Q68" s="188"/>
      <c r="R68" s="188"/>
      <c r="S68" s="188"/>
    </row>
    <row r="69" spans="16:19" ht="15">
      <c r="P69" s="188"/>
      <c r="Q69" s="188"/>
      <c r="R69" s="188"/>
      <c r="S69" s="188"/>
    </row>
    <row r="70" spans="16:19" ht="15">
      <c r="P70" s="188"/>
      <c r="Q70" s="188"/>
      <c r="R70" s="188"/>
      <c r="S70" s="188"/>
    </row>
    <row r="71" spans="16:19" ht="15">
      <c r="P71" s="188"/>
      <c r="Q71" s="188"/>
      <c r="R71" s="188"/>
      <c r="S71" s="188"/>
    </row>
    <row r="72" spans="16:19" ht="15">
      <c r="P72" s="188"/>
      <c r="Q72" s="188"/>
      <c r="R72" s="188"/>
      <c r="S72" s="188"/>
    </row>
    <row r="73" spans="16:19" ht="15">
      <c r="P73" s="188"/>
      <c r="Q73" s="188"/>
      <c r="R73" s="188"/>
      <c r="S73" s="188"/>
    </row>
    <row r="74" spans="16:19" ht="15">
      <c r="P74" s="188"/>
      <c r="Q74" s="188"/>
      <c r="R74" s="188"/>
      <c r="S74" s="188"/>
    </row>
    <row r="75" spans="16:19" ht="15">
      <c r="P75" s="188"/>
      <c r="Q75" s="188"/>
      <c r="R75" s="188"/>
      <c r="S75" s="188"/>
    </row>
    <row r="76" spans="16:19" ht="15">
      <c r="P76" s="188"/>
      <c r="Q76" s="188"/>
      <c r="R76" s="188"/>
      <c r="S76" s="188"/>
    </row>
    <row r="77" spans="16:19" ht="15">
      <c r="P77" s="188"/>
      <c r="Q77" s="188"/>
      <c r="R77" s="188"/>
      <c r="S77" s="188"/>
    </row>
    <row r="78" spans="16:19" ht="15">
      <c r="P78" s="188"/>
      <c r="Q78" s="188"/>
      <c r="R78" s="188"/>
      <c r="S78" s="188"/>
    </row>
    <row r="79" spans="16:19" ht="15">
      <c r="P79" s="188"/>
      <c r="Q79" s="188"/>
      <c r="R79" s="188"/>
      <c r="S79" s="188"/>
    </row>
    <row r="80" spans="16:19" ht="15">
      <c r="P80" s="188"/>
      <c r="Q80" s="188"/>
      <c r="R80" s="188"/>
      <c r="S80" s="188"/>
    </row>
    <row r="81" spans="16:19" ht="15">
      <c r="P81" s="188"/>
      <c r="Q81" s="188"/>
      <c r="R81" s="188"/>
      <c r="S81" s="188"/>
    </row>
    <row r="82" spans="16:19" ht="15">
      <c r="P82" s="188"/>
      <c r="Q82" s="188"/>
      <c r="R82" s="188"/>
      <c r="S82" s="188"/>
    </row>
    <row r="83" spans="16:19" ht="15">
      <c r="P83" s="188"/>
      <c r="Q83" s="188"/>
      <c r="R83" s="188"/>
      <c r="S83" s="188"/>
    </row>
    <row r="84" spans="16:19" ht="15">
      <c r="P84" s="188"/>
      <c r="Q84" s="188"/>
      <c r="R84" s="188"/>
      <c r="S84" s="188"/>
    </row>
    <row r="85" spans="16:19" ht="15">
      <c r="P85" s="188"/>
      <c r="Q85" s="188"/>
      <c r="R85" s="188"/>
      <c r="S85" s="188"/>
    </row>
    <row r="86" spans="16:19" ht="15">
      <c r="P86" s="188"/>
      <c r="Q86" s="188"/>
      <c r="R86" s="188"/>
      <c r="S86" s="188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9"/>
  <sheetViews>
    <sheetView showGridLines="0" zoomScale="160" zoomScaleNormal="160" zoomScalePageLayoutView="0" workbookViewId="0" topLeftCell="A1">
      <selection activeCell="A1" sqref="A1:H1"/>
    </sheetView>
  </sheetViews>
  <sheetFormatPr defaultColWidth="9.33203125" defaultRowHeight="11.25"/>
  <cols>
    <col min="1" max="1" width="15.83203125" style="2" customWidth="1"/>
    <col min="2" max="2" width="12.5" style="1" customWidth="1"/>
    <col min="3" max="3" width="12.5" style="0" customWidth="1"/>
    <col min="4" max="4" width="8.33203125" style="0" customWidth="1"/>
    <col min="5" max="5" width="12.5" style="1" customWidth="1"/>
    <col min="6" max="6" width="12.5" style="0" customWidth="1"/>
    <col min="7" max="7" width="6.83203125" style="0" customWidth="1"/>
    <col min="8" max="8" width="12.5" style="1" customWidth="1"/>
    <col min="10" max="12" width="9.16015625" style="151" customWidth="1"/>
    <col min="15" max="49" width="9.16015625" style="151" customWidth="1"/>
  </cols>
  <sheetData>
    <row r="1" spans="1:49" s="83" customFormat="1" ht="15" customHeight="1">
      <c r="A1" s="210" t="s">
        <v>196</v>
      </c>
      <c r="B1" s="211"/>
      <c r="C1" s="211"/>
      <c r="D1" s="211"/>
      <c r="E1" s="211"/>
      <c r="F1" s="211"/>
      <c r="G1" s="211"/>
      <c r="H1" s="211"/>
      <c r="J1" s="147"/>
      <c r="K1" s="147"/>
      <c r="L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92" customFormat="1" ht="15" customHeight="1">
      <c r="A2" s="89"/>
      <c r="B2" s="90"/>
      <c r="C2" s="91"/>
      <c r="D2" s="91"/>
      <c r="E2" s="90"/>
      <c r="F2" s="91"/>
      <c r="G2" s="91"/>
      <c r="H2" s="90"/>
      <c r="J2" s="148"/>
      <c r="K2" s="148"/>
      <c r="L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</row>
    <row r="3" spans="1:49" s="94" customFormat="1" ht="15" customHeight="1">
      <c r="A3" s="215" t="s">
        <v>70</v>
      </c>
      <c r="B3" s="214" t="s">
        <v>71</v>
      </c>
      <c r="C3" s="214"/>
      <c r="D3" s="93"/>
      <c r="E3" s="214" t="s">
        <v>74</v>
      </c>
      <c r="F3" s="214"/>
      <c r="G3" s="93"/>
      <c r="H3" s="217" t="s">
        <v>43</v>
      </c>
      <c r="J3" s="149"/>
      <c r="K3" s="149"/>
      <c r="L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</row>
    <row r="4" spans="1:49" s="94" customFormat="1" ht="15" customHeight="1">
      <c r="A4" s="216"/>
      <c r="B4" s="120" t="s">
        <v>72</v>
      </c>
      <c r="C4" s="96" t="s">
        <v>73</v>
      </c>
      <c r="D4" s="96"/>
      <c r="E4" s="120" t="s">
        <v>72</v>
      </c>
      <c r="F4" s="124" t="s">
        <v>73</v>
      </c>
      <c r="G4" s="96"/>
      <c r="H4" s="218"/>
      <c r="J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</row>
    <row r="5" spans="1:49" s="92" customFormat="1" ht="15" customHeight="1">
      <c r="A5" s="89"/>
      <c r="B5" s="125"/>
      <c r="C5" s="89"/>
      <c r="D5" s="89"/>
      <c r="E5" s="126"/>
      <c r="F5" s="127"/>
      <c r="G5" s="89"/>
      <c r="H5" s="125"/>
      <c r="J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</row>
    <row r="6" spans="1:49" s="83" customFormat="1" ht="15" customHeight="1">
      <c r="A6" s="97" t="s">
        <v>203</v>
      </c>
      <c r="B6" s="126">
        <v>22.01</v>
      </c>
      <c r="C6" s="128">
        <f>+(B6/$B$24)*100</f>
        <v>1.657591709782126</v>
      </c>
      <c r="D6" s="177"/>
      <c r="E6" s="145">
        <v>82.17</v>
      </c>
      <c r="F6" s="128">
        <f>+(E6/$E$24)*100</f>
        <v>2.126772957863133</v>
      </c>
      <c r="G6" s="178"/>
      <c r="H6" s="146">
        <f>B6+E6</f>
        <v>104.18</v>
      </c>
      <c r="J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1:49" s="83" customFormat="1" ht="15" customHeight="1">
      <c r="A7" s="97" t="s">
        <v>69</v>
      </c>
      <c r="B7" s="126">
        <v>8.25</v>
      </c>
      <c r="C7" s="128">
        <f aca="true" t="shared" si="0" ref="C7:C22">+(B7/$B$24)*100</f>
        <v>0.6213144754976164</v>
      </c>
      <c r="D7" s="177"/>
      <c r="E7" s="145">
        <v>27.43</v>
      </c>
      <c r="F7" s="128">
        <f aca="true" t="shared" si="1" ref="F7:F22">+(E7/$E$24)*100</f>
        <v>0.7099596231493943</v>
      </c>
      <c r="G7" s="178"/>
      <c r="H7" s="146">
        <v>35.68</v>
      </c>
      <c r="J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1:49" s="83" customFormat="1" ht="15" customHeight="1">
      <c r="A8" s="97" t="s">
        <v>126</v>
      </c>
      <c r="B8" s="126">
        <v>0.75</v>
      </c>
      <c r="C8" s="128">
        <f t="shared" si="0"/>
        <v>0.056483134136146945</v>
      </c>
      <c r="D8" s="177"/>
      <c r="E8" s="145">
        <v>3.83</v>
      </c>
      <c r="F8" s="128">
        <f t="shared" si="1"/>
        <v>0.09913034475618596</v>
      </c>
      <c r="G8" s="178"/>
      <c r="H8" s="146">
        <v>4.58</v>
      </c>
      <c r="J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</row>
    <row r="9" spans="1:49" s="83" customFormat="1" ht="15" customHeight="1">
      <c r="A9" s="97" t="s">
        <v>127</v>
      </c>
      <c r="B9" s="126">
        <v>12.75</v>
      </c>
      <c r="C9" s="128">
        <f t="shared" si="0"/>
        <v>0.9602132803144983</v>
      </c>
      <c r="D9" s="177"/>
      <c r="E9" s="126">
        <v>24.25</v>
      </c>
      <c r="F9" s="128">
        <f t="shared" si="1"/>
        <v>0.6276529661455638</v>
      </c>
      <c r="G9" s="178"/>
      <c r="H9" s="146">
        <v>37</v>
      </c>
      <c r="J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</row>
    <row r="10" spans="1:49" s="83" customFormat="1" ht="15" customHeight="1">
      <c r="A10" s="97" t="s">
        <v>128</v>
      </c>
      <c r="B10" s="126">
        <v>10.6</v>
      </c>
      <c r="C10" s="128">
        <f t="shared" si="0"/>
        <v>0.7982949624575436</v>
      </c>
      <c r="D10" s="177"/>
      <c r="E10" s="126">
        <v>41.55</v>
      </c>
      <c r="F10" s="128">
        <f t="shared" si="1"/>
        <v>1.0754218863236358</v>
      </c>
      <c r="G10" s="178"/>
      <c r="H10" s="146">
        <v>52.15</v>
      </c>
      <c r="J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</row>
    <row r="11" spans="1:49" s="83" customFormat="1" ht="15" customHeight="1">
      <c r="A11" s="97" t="s">
        <v>129</v>
      </c>
      <c r="B11" s="126">
        <v>24.04</v>
      </c>
      <c r="C11" s="128">
        <f t="shared" si="0"/>
        <v>1.8104727261772968</v>
      </c>
      <c r="D11" s="177"/>
      <c r="E11" s="126">
        <v>56.75</v>
      </c>
      <c r="F11" s="128">
        <f t="shared" si="1"/>
        <v>1.4688373537633295</v>
      </c>
      <c r="G11" s="178"/>
      <c r="H11" s="146">
        <v>80.79</v>
      </c>
      <c r="J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</row>
    <row r="12" spans="1:49" s="83" customFormat="1" ht="15" customHeight="1">
      <c r="A12" s="97" t="s">
        <v>130</v>
      </c>
      <c r="B12" s="126">
        <v>23</v>
      </c>
      <c r="C12" s="128">
        <f t="shared" si="0"/>
        <v>1.7321494468418397</v>
      </c>
      <c r="D12" s="177"/>
      <c r="E12" s="126">
        <v>57.75</v>
      </c>
      <c r="F12" s="128">
        <f t="shared" si="1"/>
        <v>1.4947199503054147</v>
      </c>
      <c r="G12" s="178"/>
      <c r="H12" s="146">
        <v>80.75</v>
      </c>
      <c r="J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</row>
    <row r="13" spans="1:49" s="83" customFormat="1" ht="15" customHeight="1">
      <c r="A13" s="97" t="s">
        <v>131</v>
      </c>
      <c r="B13" s="126">
        <v>11.75</v>
      </c>
      <c r="C13" s="128">
        <f t="shared" si="0"/>
        <v>0.8849024347996356</v>
      </c>
      <c r="D13" s="177"/>
      <c r="E13" s="126">
        <v>23.21</v>
      </c>
      <c r="F13" s="128">
        <f t="shared" si="1"/>
        <v>0.6007350657417952</v>
      </c>
      <c r="G13" s="178"/>
      <c r="H13" s="146">
        <v>34.96</v>
      </c>
      <c r="J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49" s="83" customFormat="1" ht="15" customHeight="1">
      <c r="A14" s="97" t="s">
        <v>125</v>
      </c>
      <c r="B14" s="126">
        <v>9.7</v>
      </c>
      <c r="C14" s="128">
        <f t="shared" si="0"/>
        <v>0.7305152014941672</v>
      </c>
      <c r="D14" s="177"/>
      <c r="E14" s="126">
        <v>43.55</v>
      </c>
      <c r="F14" s="128">
        <f t="shared" si="1"/>
        <v>1.1271870794078063</v>
      </c>
      <c r="G14" s="178"/>
      <c r="H14" s="146">
        <v>53.25</v>
      </c>
      <c r="J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1:49" s="83" customFormat="1" ht="15" customHeight="1">
      <c r="A15" s="97" t="s">
        <v>124</v>
      </c>
      <c r="B15" s="126">
        <v>24</v>
      </c>
      <c r="C15" s="128">
        <f t="shared" si="0"/>
        <v>1.8074602923567022</v>
      </c>
      <c r="D15" s="177"/>
      <c r="E15" s="126">
        <v>88.5</v>
      </c>
      <c r="F15" s="128">
        <f t="shared" si="1"/>
        <v>2.290609793974532</v>
      </c>
      <c r="G15" s="178"/>
      <c r="H15" s="146">
        <v>112.5</v>
      </c>
      <c r="J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</row>
    <row r="16" spans="1:49" s="83" customFormat="1" ht="15" customHeight="1">
      <c r="A16" s="97" t="s">
        <v>149</v>
      </c>
      <c r="B16" s="126">
        <v>133</v>
      </c>
      <c r="C16" s="128">
        <f t="shared" si="0"/>
        <v>10.016342453476726</v>
      </c>
      <c r="D16" s="177"/>
      <c r="E16" s="126">
        <v>478.86</v>
      </c>
      <c r="F16" s="128">
        <f t="shared" si="1"/>
        <v>12.394140180142871</v>
      </c>
      <c r="G16" s="178"/>
      <c r="H16" s="146">
        <v>611.86</v>
      </c>
      <c r="J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49" s="83" customFormat="1" ht="15" customHeight="1">
      <c r="A17" s="97" t="s">
        <v>150</v>
      </c>
      <c r="B17" s="126">
        <v>11.98</v>
      </c>
      <c r="C17" s="128">
        <f t="shared" si="0"/>
        <v>0.902223929268054</v>
      </c>
      <c r="D17" s="177"/>
      <c r="E17" s="126">
        <v>53.92</v>
      </c>
      <c r="F17" s="128">
        <f t="shared" si="1"/>
        <v>1.395589605549229</v>
      </c>
      <c r="G17" s="178"/>
      <c r="H17" s="146">
        <v>65.9</v>
      </c>
      <c r="J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</row>
    <row r="18" spans="1:49" s="83" customFormat="1" ht="15" customHeight="1">
      <c r="A18" s="97" t="s">
        <v>151</v>
      </c>
      <c r="B18" s="126">
        <v>7</v>
      </c>
      <c r="C18" s="128">
        <f t="shared" si="0"/>
        <v>0.5271759186040382</v>
      </c>
      <c r="D18" s="177"/>
      <c r="E18" s="126">
        <v>9</v>
      </c>
      <c r="F18" s="128">
        <f t="shared" si="1"/>
        <v>0.23294336887876593</v>
      </c>
      <c r="G18" s="178"/>
      <c r="H18" s="146">
        <v>16</v>
      </c>
      <c r="J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s="83" customFormat="1" ht="15" customHeight="1">
      <c r="A19" s="97" t="s">
        <v>152</v>
      </c>
      <c r="B19" s="126">
        <v>10</v>
      </c>
      <c r="C19" s="128">
        <f t="shared" si="0"/>
        <v>0.753108455148626</v>
      </c>
      <c r="D19" s="177"/>
      <c r="E19" s="126">
        <v>52</v>
      </c>
      <c r="F19" s="128">
        <f t="shared" si="1"/>
        <v>1.3458950201884252</v>
      </c>
      <c r="G19" s="178"/>
      <c r="H19" s="146">
        <v>62</v>
      </c>
      <c r="J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</row>
    <row r="20" spans="1:49" s="83" customFormat="1" ht="15" customHeight="1">
      <c r="A20" s="97" t="s">
        <v>176</v>
      </c>
      <c r="B20" s="126">
        <v>19</v>
      </c>
      <c r="C20" s="128">
        <f t="shared" si="0"/>
        <v>1.4309060647823895</v>
      </c>
      <c r="D20" s="177"/>
      <c r="E20" s="126">
        <v>65.85</v>
      </c>
      <c r="F20" s="128">
        <f t="shared" si="1"/>
        <v>1.704368982296304</v>
      </c>
      <c r="G20" s="178"/>
      <c r="H20" s="146">
        <v>84.85</v>
      </c>
      <c r="J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</row>
    <row r="21" spans="1:49" s="83" customFormat="1" ht="15" customHeight="1">
      <c r="A21" s="97" t="s">
        <v>177</v>
      </c>
      <c r="B21" s="126">
        <v>145</v>
      </c>
      <c r="C21" s="128">
        <f t="shared" si="0"/>
        <v>10.920072599655077</v>
      </c>
      <c r="D21" s="177"/>
      <c r="E21" s="126">
        <v>574</v>
      </c>
      <c r="F21" s="128">
        <f t="shared" si="1"/>
        <v>14.85661041515685</v>
      </c>
      <c r="G21" s="178"/>
      <c r="H21" s="146">
        <v>719</v>
      </c>
      <c r="J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</row>
    <row r="22" spans="1:49" s="83" customFormat="1" ht="15" customHeight="1">
      <c r="A22" s="97" t="s">
        <v>178</v>
      </c>
      <c r="B22" s="126">
        <v>855</v>
      </c>
      <c r="C22" s="128">
        <f t="shared" si="0"/>
        <v>64.39077291520753</v>
      </c>
      <c r="D22" s="177"/>
      <c r="E22" s="126">
        <v>2180.98</v>
      </c>
      <c r="F22" s="128">
        <f t="shared" si="1"/>
        <v>56.44942540635677</v>
      </c>
      <c r="G22" s="178"/>
      <c r="H22" s="146">
        <v>3035.98</v>
      </c>
      <c r="I22" s="26"/>
      <c r="J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</row>
    <row r="23" spans="1:49" s="26" customFormat="1" ht="9" customHeight="1">
      <c r="A23" s="52"/>
      <c r="B23" s="126"/>
      <c r="C23" s="129"/>
      <c r="D23" s="130"/>
      <c r="E23" s="131"/>
      <c r="F23" s="129"/>
      <c r="G23" s="130"/>
      <c r="H23" s="132"/>
      <c r="I23" s="83"/>
      <c r="J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</row>
    <row r="24" spans="1:49" s="83" customFormat="1" ht="15" customHeight="1">
      <c r="A24" s="95" t="s">
        <v>43</v>
      </c>
      <c r="B24" s="113">
        <f>SUM(B6:B23)</f>
        <v>1327.83</v>
      </c>
      <c r="C24" s="124">
        <f>SUM(C6:C23)</f>
        <v>100.00000000000003</v>
      </c>
      <c r="D24" s="96"/>
      <c r="E24" s="113">
        <f>SUM(E6:E23)</f>
        <v>3863.6</v>
      </c>
      <c r="F24" s="124">
        <f>SUM(F6:F23)</f>
        <v>100</v>
      </c>
      <c r="G24" s="96"/>
      <c r="H24" s="113">
        <f>5192</f>
        <v>5192</v>
      </c>
      <c r="I24"/>
      <c r="J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</row>
    <row r="27" spans="1:49" s="37" customFormat="1" ht="11.25" customHeight="1">
      <c r="A27" s="212"/>
      <c r="B27" s="213"/>
      <c r="C27" s="213"/>
      <c r="D27" s="213"/>
      <c r="E27" s="213"/>
      <c r="F27" s="213"/>
      <c r="G27" s="213"/>
      <c r="H27" s="213"/>
      <c r="J27" s="152"/>
      <c r="O27" s="152"/>
      <c r="P27" s="189"/>
      <c r="Q27" s="189"/>
      <c r="R27" s="189"/>
      <c r="S27" s="189"/>
      <c r="T27" s="189"/>
      <c r="U27" s="189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</row>
    <row r="28" spans="1:49" s="37" customFormat="1" ht="15" customHeight="1">
      <c r="A28" s="141"/>
      <c r="B28" s="141"/>
      <c r="C28" s="142"/>
      <c r="E28" s="52"/>
      <c r="F28" s="63"/>
      <c r="H28" s="63"/>
      <c r="J28" s="152"/>
      <c r="O28" s="152"/>
      <c r="P28" s="189"/>
      <c r="Q28" s="189"/>
      <c r="R28" s="189"/>
      <c r="S28" s="189"/>
      <c r="T28" s="189"/>
      <c r="U28" s="189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</row>
    <row r="29" spans="1:49" s="37" customFormat="1" ht="15">
      <c r="A29" s="52"/>
      <c r="B29" s="63"/>
      <c r="C29" s="143"/>
      <c r="E29" s="52"/>
      <c r="F29" s="63"/>
      <c r="H29" s="63"/>
      <c r="J29" s="152"/>
      <c r="O29" s="152"/>
      <c r="P29" s="189"/>
      <c r="Q29" s="189"/>
      <c r="R29" s="189"/>
      <c r="S29" s="189"/>
      <c r="T29" s="189"/>
      <c r="U29" s="189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</row>
    <row r="30" spans="1:49" s="37" customFormat="1" ht="15">
      <c r="A30" s="42"/>
      <c r="B30" s="49"/>
      <c r="C30" s="144"/>
      <c r="D30" s="35"/>
      <c r="E30" s="52"/>
      <c r="F30" s="63"/>
      <c r="H30" s="63"/>
      <c r="J30" s="152"/>
      <c r="O30" s="152"/>
      <c r="P30" s="189"/>
      <c r="Q30" s="189"/>
      <c r="R30" s="189"/>
      <c r="S30" s="189"/>
      <c r="T30" s="189"/>
      <c r="U30" s="189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</row>
    <row r="31" spans="1:49" s="37" customFormat="1" ht="15">
      <c r="A31" s="42"/>
      <c r="B31" s="49"/>
      <c r="C31" s="144"/>
      <c r="D31" s="35"/>
      <c r="E31" s="52"/>
      <c r="F31" s="63"/>
      <c r="H31" s="63"/>
      <c r="J31" s="152"/>
      <c r="O31" s="152"/>
      <c r="P31" s="189"/>
      <c r="Q31" s="189"/>
      <c r="R31" s="189"/>
      <c r="S31" s="189"/>
      <c r="T31" s="189"/>
      <c r="U31" s="189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</row>
    <row r="32" spans="1:49" s="37" customFormat="1" ht="15">
      <c r="A32" s="42"/>
      <c r="B32" s="50"/>
      <c r="C32" s="144"/>
      <c r="D32" s="51"/>
      <c r="E32" s="52"/>
      <c r="F32" s="63"/>
      <c r="H32" s="63"/>
      <c r="J32" s="152"/>
      <c r="O32" s="152"/>
      <c r="P32" s="189"/>
      <c r="Q32" s="189"/>
      <c r="R32" s="189"/>
      <c r="S32" s="189"/>
      <c r="T32" s="189"/>
      <c r="U32" s="189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</row>
    <row r="33" spans="1:49" s="37" customFormat="1" ht="15">
      <c r="A33" s="42"/>
      <c r="B33" s="50"/>
      <c r="C33" s="144"/>
      <c r="D33" s="51"/>
      <c r="E33" s="52"/>
      <c r="F33" s="63"/>
      <c r="H33" s="63"/>
      <c r="J33" s="152"/>
      <c r="O33" s="152"/>
      <c r="P33" s="189"/>
      <c r="Q33" s="189"/>
      <c r="R33" s="189"/>
      <c r="S33" s="189"/>
      <c r="T33" s="189"/>
      <c r="U33" s="189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</row>
    <row r="34" spans="1:49" s="37" customFormat="1" ht="15">
      <c r="A34" s="2"/>
      <c r="B34" s="1"/>
      <c r="C34" s="23"/>
      <c r="D34"/>
      <c r="E34" s="52"/>
      <c r="F34" s="63"/>
      <c r="H34" s="63"/>
      <c r="J34" s="152"/>
      <c r="O34" s="152"/>
      <c r="P34" s="189"/>
      <c r="Q34" s="189"/>
      <c r="R34" s="189"/>
      <c r="S34" s="189"/>
      <c r="T34" s="189"/>
      <c r="U34" s="189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</row>
    <row r="35" spans="1:49" s="37" customFormat="1" ht="15">
      <c r="A35" s="2"/>
      <c r="B35" s="1"/>
      <c r="C35" s="23"/>
      <c r="D35"/>
      <c r="E35" s="52"/>
      <c r="F35" s="63"/>
      <c r="H35" s="63"/>
      <c r="J35" s="152"/>
      <c r="O35" s="152"/>
      <c r="P35" s="189"/>
      <c r="Q35" s="189"/>
      <c r="R35" s="189"/>
      <c r="S35" s="189"/>
      <c r="T35" s="189"/>
      <c r="U35" s="189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</row>
    <row r="36" spans="1:49" s="37" customFormat="1" ht="15">
      <c r="A36" s="2"/>
      <c r="B36" s="1"/>
      <c r="C36" s="23"/>
      <c r="D36"/>
      <c r="E36" s="52"/>
      <c r="F36" s="63"/>
      <c r="H36" s="63"/>
      <c r="J36" s="152"/>
      <c r="O36" s="152"/>
      <c r="P36" s="189"/>
      <c r="Q36" s="189"/>
      <c r="R36" s="189"/>
      <c r="S36" s="189"/>
      <c r="T36" s="189"/>
      <c r="U36" s="189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:49" s="37" customFormat="1" ht="15">
      <c r="A37" s="2"/>
      <c r="B37" s="1"/>
      <c r="C37" s="23"/>
      <c r="D37"/>
      <c r="E37" s="42"/>
      <c r="F37" s="49"/>
      <c r="G37" s="35"/>
      <c r="H37" s="63"/>
      <c r="J37" s="152"/>
      <c r="K37" s="152"/>
      <c r="L37" s="152"/>
      <c r="O37" s="152"/>
      <c r="P37" s="189"/>
      <c r="Q37" s="189"/>
      <c r="R37" s="189"/>
      <c r="S37" s="189"/>
      <c r="T37" s="189"/>
      <c r="U37" s="189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s="37" customFormat="1" ht="15">
      <c r="A38" s="2"/>
      <c r="B38" s="1"/>
      <c r="C38" s="23"/>
      <c r="D38"/>
      <c r="E38" s="42"/>
      <c r="F38" s="49"/>
      <c r="G38" s="35"/>
      <c r="H38" s="63"/>
      <c r="J38" s="152"/>
      <c r="K38" s="152"/>
      <c r="L38" s="152"/>
      <c r="O38" s="152"/>
      <c r="P38" s="189"/>
      <c r="Q38" s="189"/>
      <c r="R38" s="189"/>
      <c r="S38" s="189"/>
      <c r="T38" s="189"/>
      <c r="U38" s="189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3:21" ht="15">
      <c r="C39" s="23"/>
      <c r="E39" s="42"/>
      <c r="F39" s="49"/>
      <c r="G39" s="35"/>
      <c r="H39" s="48"/>
      <c r="P39" s="190"/>
      <c r="Q39" s="189"/>
      <c r="R39" s="189"/>
      <c r="S39" s="189"/>
      <c r="T39" s="189"/>
      <c r="U39" s="189"/>
    </row>
    <row r="40" spans="3:21" ht="15">
      <c r="C40" s="23"/>
      <c r="E40" s="42"/>
      <c r="F40" s="49"/>
      <c r="G40" s="35"/>
      <c r="H40" s="48"/>
      <c r="P40" s="190"/>
      <c r="Q40" s="189"/>
      <c r="R40" s="189"/>
      <c r="S40" s="189"/>
      <c r="T40" s="189"/>
      <c r="U40" s="189"/>
    </row>
    <row r="41" spans="3:21" ht="15">
      <c r="C41" s="23"/>
      <c r="E41" s="42"/>
      <c r="F41" s="49"/>
      <c r="G41" s="35"/>
      <c r="H41" s="48"/>
      <c r="P41" s="190"/>
      <c r="Q41" s="189"/>
      <c r="R41" s="189"/>
      <c r="S41" s="189"/>
      <c r="T41" s="189"/>
      <c r="U41" s="189"/>
    </row>
    <row r="42" spans="3:21" ht="15">
      <c r="C42" s="23"/>
      <c r="E42" s="42"/>
      <c r="F42" s="49"/>
      <c r="G42" s="35"/>
      <c r="H42" s="48"/>
      <c r="P42" s="190"/>
      <c r="Q42" s="189"/>
      <c r="R42" s="189"/>
      <c r="S42" s="189"/>
      <c r="T42" s="189"/>
      <c r="U42" s="189"/>
    </row>
    <row r="43" spans="3:21" ht="15">
      <c r="C43" s="23"/>
      <c r="E43" s="42"/>
      <c r="F43" s="49"/>
      <c r="G43" s="35"/>
      <c r="H43" s="48"/>
      <c r="P43" s="190"/>
      <c r="Q43" s="189"/>
      <c r="R43" s="189"/>
      <c r="S43" s="189"/>
      <c r="T43" s="189"/>
      <c r="U43" s="189"/>
    </row>
    <row r="44" spans="3:21" ht="15">
      <c r="C44" s="23"/>
      <c r="E44" s="49"/>
      <c r="F44" s="35"/>
      <c r="G44" s="44"/>
      <c r="H44" s="48"/>
      <c r="P44" s="190"/>
      <c r="Q44" s="189"/>
      <c r="R44" s="189"/>
      <c r="S44" s="189"/>
      <c r="T44" s="189"/>
      <c r="U44" s="189"/>
    </row>
    <row r="45" spans="5:21" ht="15">
      <c r="E45" s="49"/>
      <c r="F45" s="35"/>
      <c r="G45" s="44"/>
      <c r="H45" s="48"/>
      <c r="P45" s="189"/>
      <c r="Q45" s="189"/>
      <c r="R45" s="189"/>
      <c r="S45" s="189"/>
      <c r="T45" s="189"/>
      <c r="U45" s="189"/>
    </row>
    <row r="46" spans="5:21" ht="15">
      <c r="E46" s="49"/>
      <c r="F46" s="35"/>
      <c r="G46" s="44"/>
      <c r="H46" s="48"/>
      <c r="P46" s="189"/>
      <c r="Q46" s="189"/>
      <c r="R46" s="189"/>
      <c r="S46" s="189"/>
      <c r="T46" s="189"/>
      <c r="U46" s="189"/>
    </row>
    <row r="47" spans="5:21" ht="15">
      <c r="E47" s="54"/>
      <c r="F47" s="35"/>
      <c r="G47" s="44"/>
      <c r="H47" s="48"/>
      <c r="P47" s="189"/>
      <c r="Q47" s="189"/>
      <c r="R47" s="189"/>
      <c r="S47" s="189"/>
      <c r="T47" s="189"/>
      <c r="U47" s="189"/>
    </row>
    <row r="48" spans="5:8" ht="11.25">
      <c r="E48" s="50"/>
      <c r="F48" s="51"/>
      <c r="G48" s="44"/>
      <c r="H48" s="48"/>
    </row>
    <row r="49" spans="5:8" ht="11.25">
      <c r="E49" s="50"/>
      <c r="F49" s="51"/>
      <c r="G49" s="44"/>
      <c r="H49" s="48"/>
    </row>
  </sheetData>
  <sheetProtection/>
  <mergeCells count="6">
    <mergeCell ref="A1:H1"/>
    <mergeCell ref="A27:H27"/>
    <mergeCell ref="E3:F3"/>
    <mergeCell ref="B3:C3"/>
    <mergeCell ref="A3:A4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3"/>
  <sheetViews>
    <sheetView showGridLines="0" zoomScalePageLayoutView="0" workbookViewId="0" topLeftCell="A1">
      <selection activeCell="A1" sqref="A1:L1"/>
    </sheetView>
  </sheetViews>
  <sheetFormatPr defaultColWidth="9.33203125" defaultRowHeight="11.25"/>
  <cols>
    <col min="1" max="1" width="15.66015625" style="0" customWidth="1"/>
    <col min="2" max="2" width="10.16015625" style="0" customWidth="1"/>
    <col min="3" max="3" width="4" style="0" customWidth="1"/>
    <col min="4" max="4" width="10.16015625" style="2" customWidth="1"/>
    <col min="5" max="5" width="7.83203125" style="0" customWidth="1"/>
    <col min="6" max="6" width="10.16015625" style="0" customWidth="1"/>
    <col min="7" max="7" width="4" style="0" customWidth="1"/>
    <col min="8" max="8" width="10.16015625" style="2" customWidth="1"/>
    <col min="9" max="9" width="7.83203125" style="0" customWidth="1"/>
    <col min="10" max="10" width="10.16015625" style="0" customWidth="1"/>
    <col min="11" max="11" width="4" style="0" customWidth="1"/>
    <col min="12" max="12" width="10.16015625" style="0" customWidth="1"/>
  </cols>
  <sheetData>
    <row r="1" spans="1:12" ht="15.75" customHeight="1">
      <c r="A1" s="219" t="s">
        <v>165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5" ht="12.75" customHeight="1">
      <c r="A2" s="37" t="s">
        <v>195</v>
      </c>
      <c r="B2" s="37"/>
      <c r="C2" s="37"/>
      <c r="D2" s="52"/>
      <c r="E2" s="37"/>
    </row>
    <row r="3" ht="12.75" customHeight="1"/>
    <row r="4" spans="1:12" s="9" customFormat="1" ht="25.5" customHeight="1">
      <c r="A4" s="70" t="s">
        <v>62</v>
      </c>
      <c r="B4" s="53" t="s">
        <v>75</v>
      </c>
      <c r="C4" s="53"/>
      <c r="D4" s="25" t="s">
        <v>77</v>
      </c>
      <c r="E4" s="53"/>
      <c r="F4" s="53" t="s">
        <v>76</v>
      </c>
      <c r="G4" s="53"/>
      <c r="H4" s="25" t="s">
        <v>77</v>
      </c>
      <c r="I4" s="53"/>
      <c r="J4" s="53" t="s">
        <v>43</v>
      </c>
      <c r="K4" s="53"/>
      <c r="L4" s="25" t="s">
        <v>77</v>
      </c>
    </row>
    <row r="5" spans="1:30" ht="12.75" customHeight="1">
      <c r="A5" s="42"/>
      <c r="B5" s="26"/>
      <c r="C5" s="26"/>
      <c r="D5" s="44"/>
      <c r="E5" s="26"/>
      <c r="F5" s="26"/>
      <c r="G5" s="26"/>
      <c r="H5" s="44"/>
      <c r="I5" s="26"/>
      <c r="J5" s="26"/>
      <c r="K5" s="26"/>
      <c r="L5" s="44"/>
      <c r="S5" s="42"/>
      <c r="T5" s="54"/>
      <c r="U5" s="54"/>
      <c r="V5" s="55"/>
      <c r="W5" s="56"/>
      <c r="X5" s="54"/>
      <c r="Y5" s="54"/>
      <c r="Z5" s="55"/>
      <c r="AA5" s="56"/>
      <c r="AB5" s="54"/>
      <c r="AC5" s="54"/>
      <c r="AD5" s="55"/>
    </row>
    <row r="6" spans="1:30" ht="12.75" customHeight="1">
      <c r="A6" s="42" t="s">
        <v>141</v>
      </c>
      <c r="B6" s="54">
        <v>1660</v>
      </c>
      <c r="C6" s="54"/>
      <c r="D6" s="55">
        <v>-3.656413232733604</v>
      </c>
      <c r="E6" s="56"/>
      <c r="F6" s="54">
        <v>3912</v>
      </c>
      <c r="G6" s="54"/>
      <c r="H6" s="55">
        <v>3.629139072847682</v>
      </c>
      <c r="I6" s="56"/>
      <c r="J6" s="54">
        <v>5572</v>
      </c>
      <c r="K6" s="54"/>
      <c r="L6" s="55">
        <v>1.345943979628956</v>
      </c>
      <c r="S6" s="42"/>
      <c r="T6" s="54"/>
      <c r="U6" s="54"/>
      <c r="V6" s="55"/>
      <c r="W6" s="56"/>
      <c r="X6" s="54"/>
      <c r="Y6" s="54"/>
      <c r="Z6" s="55"/>
      <c r="AA6" s="56"/>
      <c r="AB6" s="54"/>
      <c r="AC6" s="54"/>
      <c r="AD6" s="55"/>
    </row>
    <row r="7" spans="1:30" ht="12.75" customHeight="1">
      <c r="A7" s="42" t="s">
        <v>147</v>
      </c>
      <c r="B7" s="54">
        <v>1645.1</v>
      </c>
      <c r="C7" s="54"/>
      <c r="D7" s="55">
        <v>-0.8975903614457886</v>
      </c>
      <c r="E7" s="56"/>
      <c r="F7" s="54">
        <v>3924</v>
      </c>
      <c r="G7" s="54"/>
      <c r="H7" s="55">
        <v>0.3067484662576687</v>
      </c>
      <c r="I7" s="56"/>
      <c r="J7" s="54">
        <v>5569.1</v>
      </c>
      <c r="K7" s="54"/>
      <c r="L7" s="55">
        <v>-0.05204594400573647</v>
      </c>
      <c r="S7" s="42"/>
      <c r="T7" s="54"/>
      <c r="U7" s="54"/>
      <c r="V7" s="55"/>
      <c r="W7" s="56"/>
      <c r="X7" s="54"/>
      <c r="Y7" s="54"/>
      <c r="Z7" s="55"/>
      <c r="AA7" s="56"/>
      <c r="AB7" s="54"/>
      <c r="AC7" s="54"/>
      <c r="AD7" s="55"/>
    </row>
    <row r="8" spans="1:30" ht="12.75" customHeight="1">
      <c r="A8" s="42" t="s">
        <v>148</v>
      </c>
      <c r="B8" s="54">
        <v>1600</v>
      </c>
      <c r="C8" s="54"/>
      <c r="D8" s="55">
        <v>-2.741474682390123</v>
      </c>
      <c r="E8" s="56"/>
      <c r="F8" s="54">
        <v>3944</v>
      </c>
      <c r="G8" s="54"/>
      <c r="H8" s="55">
        <v>0.509683995922528</v>
      </c>
      <c r="I8" s="56"/>
      <c r="J8" s="54">
        <v>5544</v>
      </c>
      <c r="K8" s="54"/>
      <c r="L8" s="55">
        <v>-0.4507011904975734</v>
      </c>
      <c r="S8" s="42"/>
      <c r="T8" s="54"/>
      <c r="U8" s="54"/>
      <c r="V8" s="55"/>
      <c r="W8" s="56"/>
      <c r="X8" s="54"/>
      <c r="Y8" s="54"/>
      <c r="Z8" s="55"/>
      <c r="AA8" s="56"/>
      <c r="AB8" s="54"/>
      <c r="AC8" s="54"/>
      <c r="AD8" s="55"/>
    </row>
    <row r="9" spans="1:30" ht="12.75" customHeight="1">
      <c r="A9" s="42" t="s">
        <v>153</v>
      </c>
      <c r="B9" s="54">
        <v>1565</v>
      </c>
      <c r="C9" s="54"/>
      <c r="D9" s="55">
        <v>-2.1875</v>
      </c>
      <c r="E9" s="56"/>
      <c r="F9" s="54">
        <v>3964</v>
      </c>
      <c r="G9" s="54"/>
      <c r="H9" s="55">
        <v>0.5070993914807302</v>
      </c>
      <c r="I9" s="56"/>
      <c r="J9" s="54">
        <v>5529</v>
      </c>
      <c r="K9" s="54"/>
      <c r="L9" s="55">
        <v>-0.27056277056277056</v>
      </c>
      <c r="S9" s="42"/>
      <c r="T9" s="54"/>
      <c r="U9" s="54"/>
      <c r="V9" s="55"/>
      <c r="W9" s="56"/>
      <c r="X9" s="54"/>
      <c r="Y9" s="54"/>
      <c r="Z9" s="55"/>
      <c r="AA9" s="56"/>
      <c r="AB9" s="54"/>
      <c r="AC9" s="54"/>
      <c r="AD9" s="55"/>
    </row>
    <row r="10" spans="1:30" ht="12.75" customHeight="1">
      <c r="A10" s="42" t="s">
        <v>154</v>
      </c>
      <c r="B10" s="54">
        <v>1535</v>
      </c>
      <c r="C10" s="54"/>
      <c r="D10" s="55">
        <v>-1.9169329073482428</v>
      </c>
      <c r="E10" s="56"/>
      <c r="F10" s="54">
        <v>3980</v>
      </c>
      <c r="G10" s="54"/>
      <c r="H10" s="55">
        <v>0.4036326942482341</v>
      </c>
      <c r="I10" s="56"/>
      <c r="J10" s="54">
        <v>5515</v>
      </c>
      <c r="K10" s="54"/>
      <c r="L10" s="55">
        <v>-0.253210345451257</v>
      </c>
      <c r="S10" s="42"/>
      <c r="T10" s="54"/>
      <c r="U10" s="54"/>
      <c r="V10" s="55"/>
      <c r="W10" s="56"/>
      <c r="X10" s="54"/>
      <c r="Y10" s="54"/>
      <c r="Z10" s="55"/>
      <c r="AA10" s="56"/>
      <c r="AB10" s="54"/>
      <c r="AC10" s="54"/>
      <c r="AD10" s="55"/>
    </row>
    <row r="11" spans="1:30" ht="12.75" customHeight="1">
      <c r="A11" s="42" t="s">
        <v>155</v>
      </c>
      <c r="B11" s="54">
        <v>1466.22</v>
      </c>
      <c r="C11" s="54"/>
      <c r="D11" s="55">
        <v>-4.480781758957653</v>
      </c>
      <c r="E11" s="56"/>
      <c r="F11" s="54">
        <v>3891</v>
      </c>
      <c r="G11" s="54"/>
      <c r="H11" s="55">
        <v>-2.2361809045226133</v>
      </c>
      <c r="I11" s="56"/>
      <c r="J11" s="54">
        <v>5357.22</v>
      </c>
      <c r="K11" s="54"/>
      <c r="L11" s="55">
        <v>-2.8609247506799593</v>
      </c>
      <c r="S11" s="42"/>
      <c r="T11" s="54"/>
      <c r="U11" s="54"/>
      <c r="V11" s="55"/>
      <c r="W11" s="56"/>
      <c r="X11" s="54"/>
      <c r="Y11" s="54"/>
      <c r="Z11" s="55"/>
      <c r="AA11" s="56"/>
      <c r="AB11" s="54"/>
      <c r="AC11" s="54"/>
      <c r="AD11" s="55"/>
    </row>
    <row r="12" spans="1:30" ht="12.75" customHeight="1">
      <c r="A12" s="42" t="s">
        <v>169</v>
      </c>
      <c r="B12" s="54">
        <v>1461</v>
      </c>
      <c r="C12" s="54"/>
      <c r="D12" s="55">
        <v>-0.3560175144248494</v>
      </c>
      <c r="E12" s="56"/>
      <c r="F12" s="54">
        <v>3918</v>
      </c>
      <c r="G12" s="54"/>
      <c r="H12" s="55">
        <v>0.6939090208172706</v>
      </c>
      <c r="I12" s="56"/>
      <c r="J12" s="54">
        <v>5379</v>
      </c>
      <c r="K12" s="54"/>
      <c r="L12" s="55">
        <v>0.4065541456202983</v>
      </c>
      <c r="S12" s="42"/>
      <c r="T12" s="54"/>
      <c r="U12" s="54"/>
      <c r="V12" s="55"/>
      <c r="W12" s="56"/>
      <c r="X12" s="54"/>
      <c r="Y12" s="54"/>
      <c r="Z12" s="55"/>
      <c r="AA12" s="56"/>
      <c r="AB12" s="54"/>
      <c r="AC12" s="54"/>
      <c r="AD12" s="55"/>
    </row>
    <row r="13" spans="1:30" ht="12.75" customHeight="1">
      <c r="A13" s="42" t="s">
        <v>171</v>
      </c>
      <c r="B13" s="54">
        <v>1455</v>
      </c>
      <c r="C13" s="54"/>
      <c r="D13" s="55">
        <v>-0.41067761806981523</v>
      </c>
      <c r="E13" s="56"/>
      <c r="F13" s="54">
        <v>3859</v>
      </c>
      <c r="G13" s="54"/>
      <c r="H13" s="55">
        <v>-1.5058703420112303</v>
      </c>
      <c r="I13" s="56"/>
      <c r="J13" s="54">
        <v>5314</v>
      </c>
      <c r="K13" s="54"/>
      <c r="L13" s="55">
        <v>-1.2084030488938464</v>
      </c>
      <c r="S13" s="42"/>
      <c r="T13" s="54"/>
      <c r="U13" s="54"/>
      <c r="V13" s="55"/>
      <c r="W13" s="56"/>
      <c r="X13" s="54"/>
      <c r="Y13" s="54"/>
      <c r="Z13" s="55"/>
      <c r="AA13" s="56"/>
      <c r="AB13" s="54"/>
      <c r="AC13" s="54"/>
      <c r="AD13" s="55"/>
    </row>
    <row r="14" spans="1:30" ht="12.75" customHeight="1">
      <c r="A14" s="42" t="s">
        <v>173</v>
      </c>
      <c r="B14" s="54">
        <v>1382</v>
      </c>
      <c r="C14" s="54"/>
      <c r="D14" s="55">
        <v>-5.017182130584192</v>
      </c>
      <c r="E14" s="56"/>
      <c r="F14" s="54">
        <v>3840</v>
      </c>
      <c r="G14" s="54"/>
      <c r="H14" s="55">
        <v>-0.4923555325213786</v>
      </c>
      <c r="I14" s="56"/>
      <c r="J14" s="54">
        <v>5222</v>
      </c>
      <c r="K14" s="54"/>
      <c r="L14" s="55">
        <v>-1.7312758750470454</v>
      </c>
      <c r="S14" s="42"/>
      <c r="T14" s="54"/>
      <c r="U14" s="54"/>
      <c r="V14" s="55"/>
      <c r="W14" s="56"/>
      <c r="X14" s="54"/>
      <c r="Y14" s="54"/>
      <c r="Z14" s="55"/>
      <c r="AA14" s="56"/>
      <c r="AB14" s="54"/>
      <c r="AC14" s="54"/>
      <c r="AD14" s="55"/>
    </row>
    <row r="15" spans="1:30" ht="12.75" customHeight="1">
      <c r="A15" s="42" t="s">
        <v>175</v>
      </c>
      <c r="B15" s="54">
        <v>1341</v>
      </c>
      <c r="C15" s="54"/>
      <c r="D15" s="55">
        <v>-2.9667149059334297</v>
      </c>
      <c r="E15" s="56"/>
      <c r="F15" s="54">
        <v>3881</v>
      </c>
      <c r="G15" s="54"/>
      <c r="H15" s="55">
        <v>1.0677083333333333</v>
      </c>
      <c r="I15" s="56"/>
      <c r="J15" s="54">
        <v>5222</v>
      </c>
      <c r="K15" s="54"/>
      <c r="L15" s="55">
        <v>0</v>
      </c>
      <c r="S15" s="42"/>
      <c r="T15" s="54"/>
      <c r="U15" s="54"/>
      <c r="V15" s="55"/>
      <c r="W15" s="56"/>
      <c r="X15" s="54"/>
      <c r="Y15" s="54"/>
      <c r="Z15" s="55"/>
      <c r="AA15" s="56"/>
      <c r="AB15" s="54"/>
      <c r="AC15" s="54"/>
      <c r="AD15" s="55"/>
    </row>
    <row r="16" spans="1:30" ht="12.75" customHeight="1">
      <c r="A16" s="42" t="s">
        <v>181</v>
      </c>
      <c r="B16" s="54">
        <v>1328</v>
      </c>
      <c r="D16" s="55">
        <f>+(B16-B15)/B15*100</f>
        <v>-0.9694258016405668</v>
      </c>
      <c r="F16" s="54">
        <v>3864</v>
      </c>
      <c r="H16" s="55">
        <f>+(F16-F15)/F15*100</f>
        <v>-0.4380314351971141</v>
      </c>
      <c r="J16" s="54">
        <f>B16+F16</f>
        <v>5192</v>
      </c>
      <c r="L16" s="55">
        <f>+(J16-J15)/J15*100</f>
        <v>-0.5744925315970892</v>
      </c>
      <c r="S16" s="42"/>
      <c r="T16" s="54"/>
      <c r="V16" s="55"/>
      <c r="X16" s="54"/>
      <c r="Z16" s="55"/>
      <c r="AB16" s="54"/>
      <c r="AD16" s="55"/>
    </row>
    <row r="17" spans="1:28" ht="12.75" customHeight="1">
      <c r="A17" s="71"/>
      <c r="B17" s="7"/>
      <c r="C17" s="7"/>
      <c r="D17" s="11"/>
      <c r="E17" s="7"/>
      <c r="F17" s="7"/>
      <c r="G17" s="7"/>
      <c r="H17" s="11"/>
      <c r="I17" s="7"/>
      <c r="J17" s="7"/>
      <c r="K17" s="7"/>
      <c r="L17" s="11"/>
      <c r="T17" s="54"/>
      <c r="X17" s="54"/>
      <c r="AB17" s="54"/>
    </row>
    <row r="18" spans="20:28" ht="11.25">
      <c r="T18" s="54"/>
      <c r="AB18" s="54"/>
    </row>
    <row r="19" spans="2:6" ht="11.25">
      <c r="B19" s="1"/>
      <c r="F19" s="1"/>
    </row>
    <row r="20" spans="2:6" ht="11.25">
      <c r="B20" s="1"/>
      <c r="C20" s="1"/>
      <c r="D20" s="1"/>
      <c r="E20" s="1"/>
      <c r="F20" s="1"/>
    </row>
    <row r="29" spans="19:30" ht="11.25">
      <c r="S29" s="42"/>
      <c r="T29" s="54"/>
      <c r="U29" s="54"/>
      <c r="V29" s="55"/>
      <c r="W29" s="56"/>
      <c r="X29" s="54"/>
      <c r="Y29" s="54"/>
      <c r="Z29" s="55"/>
      <c r="AA29" s="56"/>
      <c r="AB29" s="54"/>
      <c r="AC29" s="54"/>
      <c r="AD29" s="55"/>
    </row>
    <row r="30" spans="19:30" ht="11.25">
      <c r="S30" s="42"/>
      <c r="T30" s="54"/>
      <c r="U30" s="54"/>
      <c r="V30" s="55"/>
      <c r="W30" s="56"/>
      <c r="X30" s="54"/>
      <c r="Y30" s="54"/>
      <c r="Z30" s="55"/>
      <c r="AA30" s="56"/>
      <c r="AB30" s="54"/>
      <c r="AC30" s="54"/>
      <c r="AD30" s="55"/>
    </row>
    <row r="31" spans="19:30" ht="11.25">
      <c r="S31" s="42"/>
      <c r="T31" s="54"/>
      <c r="U31" s="54"/>
      <c r="V31" s="55"/>
      <c r="W31" s="56"/>
      <c r="X31" s="54"/>
      <c r="Y31" s="54"/>
      <c r="Z31" s="55"/>
      <c r="AA31" s="56"/>
      <c r="AB31" s="54"/>
      <c r="AC31" s="54"/>
      <c r="AD31" s="55"/>
    </row>
    <row r="32" spans="19:30" ht="11.25">
      <c r="S32" s="42"/>
      <c r="T32" s="54"/>
      <c r="U32" s="54"/>
      <c r="V32" s="55"/>
      <c r="W32" s="56"/>
      <c r="X32" s="54"/>
      <c r="Y32" s="54"/>
      <c r="Z32" s="55"/>
      <c r="AA32" s="56"/>
      <c r="AB32" s="54"/>
      <c r="AC32" s="54"/>
      <c r="AD32" s="55"/>
    </row>
    <row r="33" spans="19:30" ht="11.25">
      <c r="S33" s="42"/>
      <c r="T33" s="54"/>
      <c r="U33" s="54"/>
      <c r="V33" s="55"/>
      <c r="W33" s="56"/>
      <c r="X33" s="54"/>
      <c r="Y33" s="54"/>
      <c r="Z33" s="55"/>
      <c r="AA33" s="56"/>
      <c r="AB33" s="54"/>
      <c r="AC33" s="54"/>
      <c r="AD33" s="55"/>
    </row>
    <row r="34" spans="19:30" ht="11.25">
      <c r="S34" s="42"/>
      <c r="T34" s="54"/>
      <c r="U34" s="54"/>
      <c r="V34" s="55"/>
      <c r="W34" s="56"/>
      <c r="X34" s="54"/>
      <c r="Y34" s="54"/>
      <c r="Z34" s="55"/>
      <c r="AA34" s="56"/>
      <c r="AB34" s="54"/>
      <c r="AC34" s="54"/>
      <c r="AD34" s="55"/>
    </row>
    <row r="35" spans="19:30" ht="11.25">
      <c r="S35" s="42"/>
      <c r="T35" s="54"/>
      <c r="U35" s="54"/>
      <c r="V35" s="55"/>
      <c r="W35" s="56"/>
      <c r="X35" s="54"/>
      <c r="Y35" s="54"/>
      <c r="Z35" s="55"/>
      <c r="AA35" s="56"/>
      <c r="AB35" s="54"/>
      <c r="AC35" s="54"/>
      <c r="AD35" s="55"/>
    </row>
    <row r="36" spans="19:30" ht="11.25">
      <c r="S36" s="42"/>
      <c r="T36" s="54"/>
      <c r="U36" s="54"/>
      <c r="V36" s="55"/>
      <c r="W36" s="56"/>
      <c r="X36" s="54"/>
      <c r="Y36" s="54"/>
      <c r="Z36" s="55"/>
      <c r="AA36" s="56"/>
      <c r="AB36" s="54"/>
      <c r="AC36" s="54"/>
      <c r="AD36" s="55"/>
    </row>
    <row r="37" spans="19:30" ht="11.25">
      <c r="S37" s="42"/>
      <c r="T37" s="54"/>
      <c r="U37" s="54"/>
      <c r="V37" s="55"/>
      <c r="W37" s="56"/>
      <c r="X37" s="54"/>
      <c r="Y37" s="54"/>
      <c r="Z37" s="55"/>
      <c r="AA37" s="56"/>
      <c r="AB37" s="54"/>
      <c r="AC37" s="54"/>
      <c r="AD37" s="55"/>
    </row>
    <row r="38" spans="19:30" ht="11.25">
      <c r="S38" s="42"/>
      <c r="T38" s="54"/>
      <c r="U38" s="54"/>
      <c r="V38" s="55"/>
      <c r="W38" s="56"/>
      <c r="X38" s="54"/>
      <c r="Y38" s="54"/>
      <c r="Z38" s="55"/>
      <c r="AA38" s="56"/>
      <c r="AB38" s="54"/>
      <c r="AC38" s="54"/>
      <c r="AD38" s="55"/>
    </row>
    <row r="39" spans="19:30" ht="11.25">
      <c r="S39" s="42"/>
      <c r="T39" s="54"/>
      <c r="U39" s="54"/>
      <c r="V39" s="55"/>
      <c r="W39" s="56"/>
      <c r="X39" s="54"/>
      <c r="Y39" s="54"/>
      <c r="Z39" s="55"/>
      <c r="AA39" s="56"/>
      <c r="AB39" s="54"/>
      <c r="AC39" s="54"/>
      <c r="AD39" s="55"/>
    </row>
    <row r="40" spans="19:30" ht="11.25">
      <c r="S40" s="42"/>
      <c r="T40" s="54"/>
      <c r="U40" s="54"/>
      <c r="V40" s="55"/>
      <c r="W40" s="56"/>
      <c r="X40" s="54"/>
      <c r="Y40" s="54"/>
      <c r="Z40" s="55"/>
      <c r="AA40" s="56"/>
      <c r="AB40" s="54"/>
      <c r="AC40" s="54"/>
      <c r="AD40" s="55"/>
    </row>
    <row r="41" spans="19:30" ht="11.25">
      <c r="S41" s="42"/>
      <c r="T41" s="54"/>
      <c r="U41" s="54"/>
      <c r="V41" s="55"/>
      <c r="W41" s="56"/>
      <c r="X41" s="54"/>
      <c r="Y41" s="54"/>
      <c r="Z41" s="55"/>
      <c r="AA41" s="56"/>
      <c r="AB41" s="54"/>
      <c r="AC41" s="54"/>
      <c r="AD41" s="55"/>
    </row>
    <row r="42" spans="19:30" ht="11.25">
      <c r="S42" s="42"/>
      <c r="T42" s="54"/>
      <c r="U42" s="54"/>
      <c r="V42" s="55"/>
      <c r="W42" s="56"/>
      <c r="X42" s="54"/>
      <c r="Y42" s="54"/>
      <c r="Z42" s="55"/>
      <c r="AA42" s="56"/>
      <c r="AB42" s="54"/>
      <c r="AC42" s="54"/>
      <c r="AD42" s="55"/>
    </row>
    <row r="43" spans="19:30" ht="11.25">
      <c r="S43" s="42"/>
      <c r="T43" s="54"/>
      <c r="V43" s="55"/>
      <c r="X43" s="54"/>
      <c r="Z43" s="55"/>
      <c r="AB43" s="54"/>
      <c r="AD43" s="55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20"/>
  <sheetViews>
    <sheetView showGridLines="0" zoomScale="90" zoomScaleNormal="90" zoomScalePageLayoutView="0" workbookViewId="0" topLeftCell="A1">
      <selection activeCell="A1" sqref="A1"/>
    </sheetView>
  </sheetViews>
  <sheetFormatPr defaultColWidth="9.33203125" defaultRowHeight="11.25"/>
  <cols>
    <col min="1" max="1" width="15.66015625" style="0" customWidth="1"/>
    <col min="2" max="2" width="6.16015625" style="64" customWidth="1"/>
    <col min="3" max="3" width="4.66015625" style="2" customWidth="1"/>
    <col min="4" max="4" width="1.83203125" style="2" customWidth="1"/>
    <col min="5" max="5" width="4.16015625" style="67" customWidth="1"/>
    <col min="6" max="6" width="4.66015625" style="2" customWidth="1"/>
    <col min="7" max="7" width="1.83203125" style="2" customWidth="1"/>
    <col min="8" max="8" width="6.16015625" style="3" customWidth="1"/>
    <col min="9" max="9" width="4.66015625" style="2" customWidth="1"/>
    <col min="10" max="10" width="2" style="2" customWidth="1"/>
    <col min="11" max="11" width="6.33203125" style="3" customWidth="1"/>
    <col min="12" max="12" width="4.66015625" style="2" customWidth="1"/>
    <col min="13" max="13" width="1.5" style="2" customWidth="1"/>
    <col min="14" max="14" width="4.16015625" style="3" customWidth="1"/>
    <col min="15" max="15" width="4.66015625" style="2" customWidth="1"/>
    <col min="16" max="16" width="1.83203125" style="2" customWidth="1"/>
    <col min="17" max="17" width="4.16015625" style="3" customWidth="1"/>
    <col min="18" max="18" width="4.66015625" style="2" customWidth="1"/>
    <col min="19" max="19" width="1.83203125" style="2" customWidth="1"/>
    <col min="20" max="20" width="4.16015625" style="3" customWidth="1"/>
    <col min="21" max="21" width="4.66015625" style="2" customWidth="1"/>
    <col min="22" max="22" width="1.83203125" style="2" customWidth="1"/>
    <col min="23" max="23" width="3.83203125" style="3" customWidth="1"/>
    <col min="24" max="24" width="3.66015625" style="2" customWidth="1"/>
    <col min="25" max="25" width="7" style="18" customWidth="1"/>
    <col min="27" max="66" width="9.16015625" style="151" customWidth="1"/>
  </cols>
  <sheetData>
    <row r="1" spans="1:66" s="9" customFormat="1" ht="17.25" customHeight="1">
      <c r="A1" s="79" t="s">
        <v>167</v>
      </c>
      <c r="B1" s="98"/>
      <c r="C1" s="4"/>
      <c r="D1" s="4"/>
      <c r="E1" s="12"/>
      <c r="F1" s="4"/>
      <c r="G1" s="4"/>
      <c r="H1" s="81"/>
      <c r="I1" s="4"/>
      <c r="J1" s="4"/>
      <c r="K1" s="81"/>
      <c r="L1" s="4"/>
      <c r="M1" s="4"/>
      <c r="N1" s="81"/>
      <c r="O1" s="4"/>
      <c r="P1" s="4"/>
      <c r="Q1" s="81"/>
      <c r="R1" s="4"/>
      <c r="S1" s="4"/>
      <c r="T1" s="81"/>
      <c r="U1" s="4"/>
      <c r="V1" s="4"/>
      <c r="W1" s="81"/>
      <c r="X1" s="4"/>
      <c r="Y1" s="9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</row>
    <row r="2" spans="1:66" s="9" customFormat="1" ht="15" customHeight="1">
      <c r="A2" s="85" t="s">
        <v>187</v>
      </c>
      <c r="B2" s="98"/>
      <c r="C2" s="4"/>
      <c r="D2" s="4"/>
      <c r="E2" s="12"/>
      <c r="F2" s="4"/>
      <c r="G2" s="4"/>
      <c r="H2" s="81"/>
      <c r="I2" s="4"/>
      <c r="J2" s="4"/>
      <c r="K2" s="81"/>
      <c r="L2" s="4"/>
      <c r="M2" s="4"/>
      <c r="N2" s="81"/>
      <c r="O2" s="4"/>
      <c r="P2" s="4"/>
      <c r="Q2" s="81"/>
      <c r="R2" s="4"/>
      <c r="S2" s="4"/>
      <c r="T2" s="81"/>
      <c r="U2" s="4"/>
      <c r="V2" s="4"/>
      <c r="W2" s="81"/>
      <c r="X2" s="4"/>
      <c r="Y2" s="9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</row>
    <row r="3" ht="12.75" customHeight="1"/>
    <row r="4" spans="1:66" s="9" customFormat="1" ht="15" customHeight="1">
      <c r="A4" s="220" t="s">
        <v>168</v>
      </c>
      <c r="B4" s="209" t="s">
        <v>86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23" t="s">
        <v>43</v>
      </c>
      <c r="AA4" s="179"/>
      <c r="AB4" s="151"/>
      <c r="AC4" s="151"/>
      <c r="AD4" s="179"/>
      <c r="AE4" s="151"/>
      <c r="AF4" s="151"/>
      <c r="AG4" s="179"/>
      <c r="AH4" s="151"/>
      <c r="AI4" s="151"/>
      <c r="AJ4" s="179"/>
      <c r="AK4" s="151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</row>
    <row r="5" spans="1:66" s="9" customFormat="1" ht="15" customHeight="1">
      <c r="A5" s="221"/>
      <c r="B5" s="209" t="s">
        <v>78</v>
      </c>
      <c r="C5" s="209"/>
      <c r="D5" s="100"/>
      <c r="E5" s="209" t="s">
        <v>79</v>
      </c>
      <c r="F5" s="209"/>
      <c r="G5" s="100"/>
      <c r="H5" s="209" t="s">
        <v>80</v>
      </c>
      <c r="I5" s="209"/>
      <c r="J5" s="100"/>
      <c r="K5" s="209" t="s">
        <v>81</v>
      </c>
      <c r="L5" s="209"/>
      <c r="M5" s="100"/>
      <c r="N5" s="209" t="s">
        <v>82</v>
      </c>
      <c r="O5" s="209"/>
      <c r="P5" s="100"/>
      <c r="Q5" s="209" t="s">
        <v>83</v>
      </c>
      <c r="R5" s="209"/>
      <c r="S5" s="100"/>
      <c r="T5" s="209" t="s">
        <v>84</v>
      </c>
      <c r="U5" s="209"/>
      <c r="V5" s="100"/>
      <c r="W5" s="209" t="s">
        <v>85</v>
      </c>
      <c r="X5" s="209"/>
      <c r="Y5" s="224"/>
      <c r="AA5" s="179"/>
      <c r="AB5" s="151"/>
      <c r="AC5" s="151"/>
      <c r="AD5" s="151"/>
      <c r="AE5" s="151"/>
      <c r="AF5" s="151"/>
      <c r="AG5" s="151"/>
      <c r="AH5" s="151"/>
      <c r="AI5" s="151"/>
      <c r="AJ5" s="179"/>
      <c r="AK5" s="151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</row>
    <row r="6" spans="1:66" s="9" customFormat="1" ht="15" customHeight="1">
      <c r="A6" s="222"/>
      <c r="B6" s="66" t="s">
        <v>72</v>
      </c>
      <c r="C6" s="41" t="s">
        <v>73</v>
      </c>
      <c r="D6" s="41"/>
      <c r="E6" s="68" t="s">
        <v>72</v>
      </c>
      <c r="F6" s="41" t="s">
        <v>73</v>
      </c>
      <c r="G6" s="41"/>
      <c r="H6" s="47" t="s">
        <v>72</v>
      </c>
      <c r="I6" s="41" t="s">
        <v>73</v>
      </c>
      <c r="J6" s="41"/>
      <c r="K6" s="47" t="s">
        <v>72</v>
      </c>
      <c r="L6" s="41" t="s">
        <v>73</v>
      </c>
      <c r="M6" s="41"/>
      <c r="N6" s="47" t="s">
        <v>72</v>
      </c>
      <c r="O6" s="41" t="s">
        <v>73</v>
      </c>
      <c r="P6" s="41"/>
      <c r="Q6" s="47" t="s">
        <v>72</v>
      </c>
      <c r="R6" s="41" t="s">
        <v>73</v>
      </c>
      <c r="S6" s="41"/>
      <c r="T6" s="47" t="s">
        <v>72</v>
      </c>
      <c r="U6" s="41" t="s">
        <v>73</v>
      </c>
      <c r="V6" s="41"/>
      <c r="W6" s="47" t="s">
        <v>72</v>
      </c>
      <c r="X6" s="41" t="s">
        <v>73</v>
      </c>
      <c r="Y6" s="225"/>
      <c r="AA6" s="179"/>
      <c r="AB6" s="151"/>
      <c r="AC6" s="151"/>
      <c r="AD6" s="151"/>
      <c r="AE6" s="151"/>
      <c r="AF6" s="151"/>
      <c r="AG6" s="151"/>
      <c r="AH6" s="151"/>
      <c r="AI6" s="151"/>
      <c r="AJ6" s="179"/>
      <c r="AK6" s="151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</row>
    <row r="7" spans="1:25" ht="12.75" customHeight="1">
      <c r="A7" s="26"/>
      <c r="B7" s="155"/>
      <c r="C7" s="156"/>
      <c r="D7" s="157"/>
      <c r="E7" s="158"/>
      <c r="F7" s="157"/>
      <c r="G7" s="157"/>
      <c r="H7" s="139"/>
      <c r="I7" s="157"/>
      <c r="J7" s="44"/>
      <c r="K7" s="43"/>
      <c r="L7" s="44"/>
      <c r="M7" s="44"/>
      <c r="N7" s="43"/>
      <c r="O7" s="44"/>
      <c r="P7" s="44"/>
      <c r="Q7" s="43"/>
      <c r="R7" s="44"/>
      <c r="S7" s="44"/>
      <c r="T7" s="43"/>
      <c r="U7" s="44"/>
      <c r="V7" s="44"/>
      <c r="W7" s="43"/>
      <c r="X7" s="45"/>
      <c r="Y7" s="34"/>
    </row>
    <row r="8" spans="1:66" s="9" customFormat="1" ht="15" customHeight="1">
      <c r="A8" s="77" t="s">
        <v>157</v>
      </c>
      <c r="B8" s="102">
        <v>31.75</v>
      </c>
      <c r="C8" s="82">
        <f>+(B8/$Y8)*100</f>
        <v>10.444078947368421</v>
      </c>
      <c r="D8" s="75"/>
      <c r="E8" s="102">
        <v>54</v>
      </c>
      <c r="F8" s="82">
        <f>+(E8/$Y8)*100</f>
        <v>17.763157894736842</v>
      </c>
      <c r="G8" s="75"/>
      <c r="H8" s="102">
        <v>53</v>
      </c>
      <c r="I8" s="82">
        <f aca="true" t="shared" si="0" ref="I8:I13">+(H8/$Y8)*100</f>
        <v>17.434210526315788</v>
      </c>
      <c r="J8" s="75"/>
      <c r="K8" s="102">
        <v>44</v>
      </c>
      <c r="L8" s="82">
        <f>+(K8/$Y8)*100</f>
        <v>14.473684210526317</v>
      </c>
      <c r="M8" s="75"/>
      <c r="N8" s="102">
        <v>29.25</v>
      </c>
      <c r="O8" s="82">
        <f>+(N8/$Y8)*100</f>
        <v>9.62171052631579</v>
      </c>
      <c r="P8" s="75"/>
      <c r="Q8" s="102">
        <v>47</v>
      </c>
      <c r="R8" s="82">
        <f>+(Q8/$Y8)*100</f>
        <v>15.460526315789474</v>
      </c>
      <c r="S8" s="75"/>
      <c r="T8" s="102">
        <v>41</v>
      </c>
      <c r="U8" s="82">
        <f>+(T8/$Y8)*100</f>
        <v>13.486842105263158</v>
      </c>
      <c r="V8" s="75"/>
      <c r="W8" s="102">
        <v>4</v>
      </c>
      <c r="X8" s="82">
        <f>+(W8/$Y8)*100</f>
        <v>1.3157894736842104</v>
      </c>
      <c r="Y8" s="88">
        <f>B8+E8+H8+K8+N8+Q8+T8+W8</f>
        <v>304</v>
      </c>
      <c r="AA8" s="179"/>
      <c r="AB8" s="151"/>
      <c r="AC8" s="151"/>
      <c r="AD8" s="151"/>
      <c r="AE8" s="151"/>
      <c r="AF8" s="151"/>
      <c r="AG8" s="151"/>
      <c r="AH8" s="151"/>
      <c r="AI8" s="151"/>
      <c r="AJ8" s="179"/>
      <c r="AK8" s="151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</row>
    <row r="9" spans="1:66" s="9" customFormat="1" ht="15" customHeight="1">
      <c r="A9" s="77" t="s">
        <v>158</v>
      </c>
      <c r="B9" s="102">
        <v>44.5</v>
      </c>
      <c r="C9" s="82">
        <f>+(B9/$Y9)*100</f>
        <v>4.586446792063901</v>
      </c>
      <c r="D9" s="75"/>
      <c r="E9" s="102">
        <v>87.75</v>
      </c>
      <c r="F9" s="82">
        <f>+(E9/$Y9)*100</f>
        <v>9.044060809069828</v>
      </c>
      <c r="G9" s="75"/>
      <c r="H9" s="102">
        <v>147.25</v>
      </c>
      <c r="I9" s="82">
        <f t="shared" si="0"/>
        <v>15.176500901829426</v>
      </c>
      <c r="J9" s="75"/>
      <c r="K9" s="102">
        <v>189.5</v>
      </c>
      <c r="L9" s="82">
        <f>+(K9/$Y9)*100</f>
        <v>19.53104869878897</v>
      </c>
      <c r="M9" s="75"/>
      <c r="N9" s="102">
        <v>195</v>
      </c>
      <c r="O9" s="82">
        <f>+(N9/$Y9)*100</f>
        <v>20.097912909044062</v>
      </c>
      <c r="P9" s="75"/>
      <c r="Q9" s="102">
        <v>152.25</v>
      </c>
      <c r="R9" s="82">
        <f>+(Q9/$Y9)*100</f>
        <v>15.691832002061323</v>
      </c>
      <c r="S9" s="75"/>
      <c r="T9" s="102">
        <v>133</v>
      </c>
      <c r="U9" s="82">
        <f>+(T9/$Y9)*100</f>
        <v>13.707807266168516</v>
      </c>
      <c r="V9" s="75"/>
      <c r="W9" s="102">
        <v>21</v>
      </c>
      <c r="X9" s="82">
        <f>+(W9/$Y9)*100</f>
        <v>2.164390620973976</v>
      </c>
      <c r="Y9" s="88">
        <f>B9+E9+H9+K9+N9+Q9+T9+W9</f>
        <v>970.25</v>
      </c>
      <c r="AA9" s="179"/>
      <c r="AB9" s="151"/>
      <c r="AC9" s="151"/>
      <c r="AD9" s="151"/>
      <c r="AE9" s="151"/>
      <c r="AF9" s="151"/>
      <c r="AG9" s="151"/>
      <c r="AH9" s="151"/>
      <c r="AI9" s="151"/>
      <c r="AJ9" s="179"/>
      <c r="AK9" s="151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</row>
    <row r="10" spans="1:66" s="9" customFormat="1" ht="15" customHeight="1">
      <c r="A10" s="77" t="s">
        <v>159</v>
      </c>
      <c r="B10" s="102">
        <v>40.5</v>
      </c>
      <c r="C10" s="82">
        <f>+(B10/$Y10)*100</f>
        <v>3.3926701570680633</v>
      </c>
      <c r="D10" s="75"/>
      <c r="E10" s="102">
        <v>114.75</v>
      </c>
      <c r="F10" s="82">
        <f>+(E10/$Y10)*100</f>
        <v>9.612565445026178</v>
      </c>
      <c r="G10" s="75"/>
      <c r="H10" s="102">
        <v>173.75</v>
      </c>
      <c r="I10" s="82">
        <f t="shared" si="0"/>
        <v>14.554973821989527</v>
      </c>
      <c r="J10" s="75"/>
      <c r="K10" s="102">
        <v>244.25</v>
      </c>
      <c r="L10" s="82">
        <f>+(K10/$Y10)*100</f>
        <v>20.460732984293195</v>
      </c>
      <c r="M10" s="75"/>
      <c r="N10" s="102">
        <v>216.25</v>
      </c>
      <c r="O10" s="82">
        <f>+(N10/$Y10)*100</f>
        <v>18.1151832460733</v>
      </c>
      <c r="P10" s="75"/>
      <c r="Q10" s="102">
        <v>195.25</v>
      </c>
      <c r="R10" s="82">
        <f>+(Q10/$Y10)*100</f>
        <v>16.356020942408378</v>
      </c>
      <c r="S10" s="75"/>
      <c r="T10" s="102">
        <v>183</v>
      </c>
      <c r="U10" s="82">
        <f>+(T10/$Y10)*100</f>
        <v>15.329842931937174</v>
      </c>
      <c r="V10" s="75"/>
      <c r="W10" s="102">
        <v>26</v>
      </c>
      <c r="X10" s="82">
        <f>+(W10/$Y10)*100</f>
        <v>2.1780104712041886</v>
      </c>
      <c r="Y10" s="88">
        <f>B10+E10+H10+K10+N10+Q10+T10+W10</f>
        <v>1193.75</v>
      </c>
      <c r="AA10" s="179"/>
      <c r="AB10" s="151"/>
      <c r="AC10" s="151"/>
      <c r="AD10" s="151"/>
      <c r="AE10" s="151"/>
      <c r="AF10" s="151"/>
      <c r="AG10" s="151"/>
      <c r="AH10" s="151"/>
      <c r="AI10" s="151"/>
      <c r="AJ10" s="179"/>
      <c r="AK10" s="151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</row>
    <row r="11" spans="1:66" s="9" customFormat="1" ht="15" customHeight="1">
      <c r="A11" s="77" t="s">
        <v>160</v>
      </c>
      <c r="B11" s="102">
        <v>38.15</v>
      </c>
      <c r="C11" s="82">
        <f>+(B11/$Y11)*100</f>
        <v>1.427219297950266</v>
      </c>
      <c r="D11" s="75"/>
      <c r="E11" s="102">
        <v>244.68</v>
      </c>
      <c r="F11" s="82">
        <f>+(E11/$Y11)*100</f>
        <v>9.15365708577906</v>
      </c>
      <c r="G11" s="75"/>
      <c r="H11" s="102">
        <v>415.95</v>
      </c>
      <c r="I11" s="82">
        <f t="shared" si="0"/>
        <v>15.560992581452506</v>
      </c>
      <c r="J11" s="75"/>
      <c r="K11" s="102">
        <v>565.02</v>
      </c>
      <c r="L11" s="82">
        <f>+(K11/$Y11)*100</f>
        <v>21.137809901123443</v>
      </c>
      <c r="M11" s="75"/>
      <c r="N11" s="102">
        <v>499</v>
      </c>
      <c r="O11" s="82">
        <f>+(N11/$Y11)*100</f>
        <v>18.667953595732182</v>
      </c>
      <c r="P11" s="75"/>
      <c r="Q11" s="102">
        <v>498.75</v>
      </c>
      <c r="R11" s="82">
        <f>+(Q11/$Y11)*100</f>
        <v>18.65860091356999</v>
      </c>
      <c r="S11" s="75"/>
      <c r="T11" s="102">
        <v>346.48</v>
      </c>
      <c r="U11" s="82">
        <f>+(T11/$Y11)*100</f>
        <v>12.96206926222302</v>
      </c>
      <c r="V11" s="75"/>
      <c r="W11" s="102">
        <v>65</v>
      </c>
      <c r="X11" s="82">
        <f>+(W11/$Y11)*100</f>
        <v>2.431697362169523</v>
      </c>
      <c r="Y11" s="88">
        <f>B11+E11+H11+K11+N11+Q11+T11+W11</f>
        <v>2673.03</v>
      </c>
      <c r="AA11" s="179"/>
      <c r="AB11" s="151"/>
      <c r="AC11" s="151"/>
      <c r="AD11" s="151"/>
      <c r="AE11" s="151"/>
      <c r="AF11" s="151"/>
      <c r="AG11" s="151"/>
      <c r="AH11" s="151"/>
      <c r="AI11" s="151"/>
      <c r="AJ11" s="179"/>
      <c r="AK11" s="151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</row>
    <row r="12" spans="1:25" ht="6.75" customHeight="1">
      <c r="A12" s="26"/>
      <c r="B12" s="65"/>
      <c r="C12" s="82"/>
      <c r="D12" s="44"/>
      <c r="E12" s="65"/>
      <c r="F12" s="82"/>
      <c r="G12" s="44"/>
      <c r="H12" s="65"/>
      <c r="I12" s="82"/>
      <c r="J12" s="44"/>
      <c r="K12" s="65"/>
      <c r="L12" s="82"/>
      <c r="M12" s="44"/>
      <c r="N12" s="65"/>
      <c r="O12" s="82"/>
      <c r="P12" s="44"/>
      <c r="Q12" s="65"/>
      <c r="R12" s="82"/>
      <c r="S12" s="44"/>
      <c r="T12" s="65"/>
      <c r="U12" s="82"/>
      <c r="V12" s="44"/>
      <c r="W12" s="65"/>
      <c r="X12" s="82"/>
      <c r="Y12" s="88"/>
    </row>
    <row r="13" spans="1:66" s="9" customFormat="1" ht="22.5">
      <c r="A13" s="101" t="s">
        <v>115</v>
      </c>
      <c r="B13" s="102">
        <v>9</v>
      </c>
      <c r="C13" s="82">
        <f>+(B13/$Y13)*100</f>
        <v>17.509727626459146</v>
      </c>
      <c r="D13" s="75"/>
      <c r="E13" s="102">
        <v>13.4</v>
      </c>
      <c r="F13" s="82">
        <f>+(E13/$Y13)*100</f>
        <v>26.07003891050584</v>
      </c>
      <c r="G13" s="75"/>
      <c r="H13" s="102">
        <v>12</v>
      </c>
      <c r="I13" s="82">
        <f t="shared" si="0"/>
        <v>23.346303501945524</v>
      </c>
      <c r="J13" s="75"/>
      <c r="K13" s="102">
        <v>5</v>
      </c>
      <c r="L13" s="82">
        <f>+(K13/$Y13)*100</f>
        <v>9.72762645914397</v>
      </c>
      <c r="M13" s="75"/>
      <c r="N13" s="102">
        <v>7</v>
      </c>
      <c r="O13" s="82">
        <f>+(N13/$Y13)*100</f>
        <v>13.618677042801558</v>
      </c>
      <c r="P13" s="75"/>
      <c r="Q13" s="102">
        <v>2</v>
      </c>
      <c r="R13" s="82">
        <f>+(Q13/$Y13)*100</f>
        <v>3.8910505836575875</v>
      </c>
      <c r="S13" s="75"/>
      <c r="T13" s="102">
        <v>2</v>
      </c>
      <c r="U13" s="82">
        <f>+(T13/$Y13)*100</f>
        <v>3.8910505836575875</v>
      </c>
      <c r="V13" s="75"/>
      <c r="W13" s="102">
        <v>1</v>
      </c>
      <c r="X13" s="82">
        <f>+(W13/$Y13)*100</f>
        <v>1.9455252918287937</v>
      </c>
      <c r="Y13" s="88">
        <f>B13+E13+H13+K13+N13+Q13+T13+W13</f>
        <v>51.4</v>
      </c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</row>
    <row r="14" spans="1:41" ht="12.75" customHeight="1">
      <c r="A14" s="60"/>
      <c r="B14" s="82"/>
      <c r="C14" s="45"/>
      <c r="D14" s="44"/>
      <c r="E14" s="43"/>
      <c r="F14" s="45"/>
      <c r="G14" s="44"/>
      <c r="H14" s="43"/>
      <c r="I14" s="45"/>
      <c r="J14" s="44"/>
      <c r="K14" s="43"/>
      <c r="L14" s="45"/>
      <c r="M14" s="44"/>
      <c r="N14" s="43"/>
      <c r="O14" s="45"/>
      <c r="P14" s="44"/>
      <c r="Q14" s="43"/>
      <c r="R14" s="45"/>
      <c r="S14" s="44"/>
      <c r="T14" s="43"/>
      <c r="U14" s="45"/>
      <c r="V14" s="44"/>
      <c r="W14" s="43"/>
      <c r="X14" s="45"/>
      <c r="Y14" s="43"/>
      <c r="AL14" s="179"/>
      <c r="AM14" s="179"/>
      <c r="AN14" s="179"/>
      <c r="AO14" s="179"/>
    </row>
    <row r="15" spans="1:66" s="9" customFormat="1" ht="15" customHeight="1">
      <c r="A15" s="36" t="s">
        <v>43</v>
      </c>
      <c r="B15" s="66">
        <f>SUM(B8:B13)</f>
        <v>163.9</v>
      </c>
      <c r="C15" s="57">
        <f>+(B15/$Y15)*100</f>
        <v>3.1565182390518505</v>
      </c>
      <c r="D15" s="41"/>
      <c r="E15" s="47">
        <f>SUM(E8:E13)</f>
        <v>514.58</v>
      </c>
      <c r="F15" s="57">
        <f>+(E15/$Y15)*100</f>
        <v>9.910196189452723</v>
      </c>
      <c r="G15" s="41"/>
      <c r="H15" s="47">
        <f>SUM(H8:H13)</f>
        <v>801.95</v>
      </c>
      <c r="I15" s="57">
        <f>+(H15/$Y15)*100</f>
        <v>15.44459915684949</v>
      </c>
      <c r="J15" s="41"/>
      <c r="K15" s="47">
        <f>SUM(K8:K13)</f>
        <v>1047.77</v>
      </c>
      <c r="L15" s="57">
        <f>+(K15/$Y15)*100</f>
        <v>20.17879875125904</v>
      </c>
      <c r="M15" s="41"/>
      <c r="N15" s="47">
        <f>SUM(N8:N13)</f>
        <v>946.5</v>
      </c>
      <c r="O15" s="57">
        <f>+(N15/$Y15)*100</f>
        <v>18.22845950739827</v>
      </c>
      <c r="P15" s="41"/>
      <c r="Q15" s="47">
        <f>SUM(Q8:Q13)</f>
        <v>895.25</v>
      </c>
      <c r="R15" s="57">
        <f>+(Q15/$Y15)*100</f>
        <v>17.241445720019335</v>
      </c>
      <c r="S15" s="41"/>
      <c r="T15" s="47">
        <f>SUM(T8:T13)</f>
        <v>705.48</v>
      </c>
      <c r="U15" s="57">
        <f>+(T15/$Y15)*100</f>
        <v>13.586702179904206</v>
      </c>
      <c r="V15" s="41"/>
      <c r="W15" s="47">
        <f>SUM(W8:W13)</f>
        <v>117</v>
      </c>
      <c r="X15" s="57">
        <f>+(W15/$Y15)*100</f>
        <v>2.253280256065079</v>
      </c>
      <c r="Y15" s="47">
        <f>SUM(Y8:Y13)</f>
        <v>5192.43</v>
      </c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51"/>
      <c r="AM15" s="151"/>
      <c r="AN15" s="151"/>
      <c r="AO15" s="151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</row>
    <row r="16" spans="38:41" ht="11.25">
      <c r="AL16" s="179"/>
      <c r="AM16" s="179"/>
      <c r="AN16" s="179"/>
      <c r="AO16" s="179"/>
    </row>
    <row r="18" spans="5:8" ht="11.25">
      <c r="E18" s="192"/>
      <c r="F18" s="156"/>
      <c r="G18" s="156"/>
      <c r="H18" s="193"/>
    </row>
    <row r="19" spans="2:8" ht="15">
      <c r="B19" s="153"/>
      <c r="C19" s="154"/>
      <c r="D19" s="154"/>
      <c r="E19" s="191"/>
      <c r="F19" s="191"/>
      <c r="G19" s="156"/>
      <c r="H19" s="193"/>
    </row>
    <row r="20" spans="5:8" ht="11.25">
      <c r="E20" s="192"/>
      <c r="F20" s="156"/>
      <c r="G20" s="156"/>
      <c r="H20" s="193"/>
    </row>
  </sheetData>
  <sheetProtection/>
  <mergeCells count="11">
    <mergeCell ref="Y4:Y6"/>
    <mergeCell ref="Q5:R5"/>
    <mergeCell ref="N5:O5"/>
    <mergeCell ref="E5:F5"/>
    <mergeCell ref="K5:L5"/>
    <mergeCell ref="H5:I5"/>
    <mergeCell ref="A4:A6"/>
    <mergeCell ref="B4:X4"/>
    <mergeCell ref="B5:C5"/>
    <mergeCell ref="W5:X5"/>
    <mergeCell ref="T5:U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L1"/>
    </sheetView>
  </sheetViews>
  <sheetFormatPr defaultColWidth="9.33203125" defaultRowHeight="11.25"/>
  <cols>
    <col min="1" max="1" width="15.16015625" style="72" customWidth="1"/>
    <col min="2" max="11" width="8" style="0" customWidth="1"/>
    <col min="12" max="12" width="9.33203125" style="2" customWidth="1"/>
  </cols>
  <sheetData>
    <row r="1" spans="1:14" s="9" customFormat="1" ht="15" customHeight="1">
      <c r="A1" s="226" t="s">
        <v>166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N1" s="12"/>
    </row>
    <row r="2" spans="1:14" s="9" customFormat="1" ht="15" customHeight="1">
      <c r="A2" s="104" t="s">
        <v>155</v>
      </c>
      <c r="B2" s="12"/>
      <c r="E2" s="12"/>
      <c r="H2" s="12"/>
      <c r="K2" s="12"/>
      <c r="L2" s="81"/>
      <c r="N2" s="12"/>
    </row>
    <row r="3" spans="2:14" ht="12" customHeight="1">
      <c r="B3" s="1"/>
      <c r="E3" s="1"/>
      <c r="H3" s="1"/>
      <c r="K3" s="1"/>
      <c r="L3" s="3"/>
      <c r="N3" s="1"/>
    </row>
    <row r="4" spans="1:14" s="9" customFormat="1" ht="15" customHeight="1">
      <c r="A4" s="228" t="s">
        <v>87</v>
      </c>
      <c r="B4" s="227" t="s">
        <v>88</v>
      </c>
      <c r="C4" s="209"/>
      <c r="D4" s="209"/>
      <c r="E4" s="209"/>
      <c r="F4" s="209"/>
      <c r="G4" s="209"/>
      <c r="H4" s="209"/>
      <c r="I4" s="209"/>
      <c r="J4" s="209"/>
      <c r="K4" s="209"/>
      <c r="L4" s="228" t="s">
        <v>43</v>
      </c>
      <c r="N4" s="12"/>
    </row>
    <row r="5" spans="1:12" s="9" customFormat="1" ht="15" customHeight="1">
      <c r="A5" s="229"/>
      <c r="B5" s="39">
        <v>1</v>
      </c>
      <c r="C5" s="135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39">
        <v>10</v>
      </c>
      <c r="L5" s="229"/>
    </row>
    <row r="6" spans="1:12" s="9" customFormat="1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114"/>
    </row>
    <row r="7" spans="1:16" s="9" customFormat="1" ht="15" customHeight="1">
      <c r="A7" s="75">
        <v>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133">
        <f>SUM(B7:K7)</f>
        <v>0</v>
      </c>
      <c r="M7" s="105"/>
      <c r="N7" s="105"/>
      <c r="O7" s="105"/>
      <c r="P7" s="105"/>
    </row>
    <row r="8" spans="1:19" s="9" customFormat="1" ht="15" customHeight="1">
      <c r="A8" s="75">
        <v>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33">
        <f aca="true" t="shared" si="0" ref="L8:L13">SUM(B8:K8)</f>
        <v>0</v>
      </c>
      <c r="M8" s="105"/>
      <c r="N8" s="105"/>
      <c r="O8" s="105"/>
      <c r="P8" s="105"/>
      <c r="S8" s="105"/>
    </row>
    <row r="9" spans="1:19" s="9" customFormat="1" ht="15" customHeight="1">
      <c r="A9" s="75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133">
        <f t="shared" si="0"/>
        <v>0</v>
      </c>
      <c r="M9" s="105"/>
      <c r="N9" s="105"/>
      <c r="O9" s="105"/>
      <c r="P9" s="105"/>
      <c r="S9" s="105"/>
    </row>
    <row r="10" spans="1:19" s="9" customFormat="1" ht="15" customHeight="1">
      <c r="A10" s="75">
        <v>4</v>
      </c>
      <c r="B10" s="75">
        <v>0</v>
      </c>
      <c r="C10" s="75">
        <v>0</v>
      </c>
      <c r="D10" s="75">
        <v>1</v>
      </c>
      <c r="E10" s="75">
        <v>1</v>
      </c>
      <c r="F10" s="75">
        <v>0</v>
      </c>
      <c r="G10" s="75">
        <v>1</v>
      </c>
      <c r="H10" s="75">
        <v>45</v>
      </c>
      <c r="I10" s="75">
        <v>0</v>
      </c>
      <c r="J10" s="75">
        <v>0</v>
      </c>
      <c r="K10" s="75">
        <v>0</v>
      </c>
      <c r="L10" s="133">
        <f t="shared" si="0"/>
        <v>48</v>
      </c>
      <c r="M10" s="105"/>
      <c r="N10" s="105"/>
      <c r="O10" s="105"/>
      <c r="P10" s="105"/>
      <c r="S10" s="105"/>
    </row>
    <row r="11" spans="1:19" s="9" customFormat="1" ht="15" customHeight="1">
      <c r="A11" s="75">
        <v>5</v>
      </c>
      <c r="B11" s="102">
        <v>45.7</v>
      </c>
      <c r="C11" s="102">
        <v>77</v>
      </c>
      <c r="D11" s="102">
        <v>77.58</v>
      </c>
      <c r="E11" s="102">
        <v>86</v>
      </c>
      <c r="F11" s="102">
        <v>77.35</v>
      </c>
      <c r="G11" s="102">
        <v>63.65</v>
      </c>
      <c r="H11" s="102">
        <v>59.3</v>
      </c>
      <c r="I11" s="102">
        <v>734.73</v>
      </c>
      <c r="J11" s="102">
        <v>0</v>
      </c>
      <c r="K11" s="102">
        <v>0</v>
      </c>
      <c r="L11" s="133">
        <f t="shared" si="0"/>
        <v>1221.31</v>
      </c>
      <c r="M11" s="105"/>
      <c r="N11" s="105"/>
      <c r="O11" s="105"/>
      <c r="P11" s="105"/>
      <c r="S11" s="105"/>
    </row>
    <row r="12" spans="1:19" s="9" customFormat="1" ht="15" customHeight="1">
      <c r="A12" s="75">
        <v>6</v>
      </c>
      <c r="B12" s="102">
        <v>20.6</v>
      </c>
      <c r="C12" s="102">
        <v>58</v>
      </c>
      <c r="D12" s="102">
        <v>77.64</v>
      </c>
      <c r="E12" s="102">
        <v>87</v>
      </c>
      <c r="F12" s="102">
        <v>99.24</v>
      </c>
      <c r="G12" s="102">
        <v>87.48</v>
      </c>
      <c r="H12" s="102">
        <v>90.3</v>
      </c>
      <c r="I12" s="102">
        <v>75.47</v>
      </c>
      <c r="J12" s="102">
        <v>919.12</v>
      </c>
      <c r="K12" s="102">
        <v>0</v>
      </c>
      <c r="L12" s="133">
        <f t="shared" si="0"/>
        <v>1514.85</v>
      </c>
      <c r="N12" s="105"/>
      <c r="O12" s="105"/>
      <c r="P12" s="105"/>
      <c r="S12" s="105"/>
    </row>
    <row r="13" spans="1:19" s="9" customFormat="1" ht="15" customHeight="1">
      <c r="A13" s="75">
        <v>7</v>
      </c>
      <c r="B13" s="102">
        <v>4.95</v>
      </c>
      <c r="C13" s="102">
        <v>8.8</v>
      </c>
      <c r="D13" s="102">
        <v>15</v>
      </c>
      <c r="E13" s="102">
        <v>11.8</v>
      </c>
      <c r="F13" s="102">
        <v>32.25</v>
      </c>
      <c r="G13" s="102">
        <v>61.05</v>
      </c>
      <c r="H13" s="102">
        <v>81.11</v>
      </c>
      <c r="I13" s="102">
        <v>93.98</v>
      </c>
      <c r="J13" s="102">
        <v>93.54</v>
      </c>
      <c r="K13" s="88">
        <v>2170.72</v>
      </c>
      <c r="L13" s="133">
        <f t="shared" si="0"/>
        <v>2573.2</v>
      </c>
      <c r="M13" s="105"/>
      <c r="N13" s="105"/>
      <c r="O13" s="105"/>
      <c r="P13" s="105"/>
      <c r="S13" s="105"/>
    </row>
    <row r="14" spans="1:19" s="9" customFormat="1" ht="15" customHeight="1">
      <c r="A14" s="7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05"/>
      <c r="N14" s="105"/>
      <c r="O14" s="105"/>
      <c r="P14" s="105"/>
      <c r="S14" s="105"/>
    </row>
    <row r="15" spans="1:19" s="9" customFormat="1" ht="15" customHeight="1">
      <c r="A15" s="41" t="s">
        <v>43</v>
      </c>
      <c r="B15" s="134">
        <f>SUM(B7:B14)</f>
        <v>71.25000000000001</v>
      </c>
      <c r="C15" s="134">
        <f aca="true" t="shared" si="1" ref="C15:L15">SUM(C7:C14)</f>
        <v>143.8</v>
      </c>
      <c r="D15" s="134">
        <f t="shared" si="1"/>
        <v>171.22</v>
      </c>
      <c r="E15" s="134">
        <f t="shared" si="1"/>
        <v>185.8</v>
      </c>
      <c r="F15" s="134">
        <f t="shared" si="1"/>
        <v>208.83999999999997</v>
      </c>
      <c r="G15" s="134">
        <f t="shared" si="1"/>
        <v>213.18</v>
      </c>
      <c r="H15" s="134">
        <f t="shared" si="1"/>
        <v>275.71</v>
      </c>
      <c r="I15" s="134">
        <f t="shared" si="1"/>
        <v>904.1800000000001</v>
      </c>
      <c r="J15" s="134">
        <f t="shared" si="1"/>
        <v>1012.66</v>
      </c>
      <c r="K15" s="134">
        <f t="shared" si="1"/>
        <v>2170.72</v>
      </c>
      <c r="L15" s="134">
        <f t="shared" si="1"/>
        <v>5357.36</v>
      </c>
      <c r="M15" s="105"/>
      <c r="N15" s="105"/>
      <c r="O15" s="105"/>
      <c r="P15" s="105"/>
      <c r="Q15" s="105"/>
      <c r="R15" s="105"/>
      <c r="S15" s="105"/>
    </row>
    <row r="16" spans="13:19" ht="11.25">
      <c r="M16" s="23"/>
      <c r="N16" s="23"/>
      <c r="O16" s="23"/>
      <c r="P16" s="23"/>
      <c r="Q16" s="23"/>
      <c r="R16" s="23"/>
      <c r="S16" s="23"/>
    </row>
    <row r="17" spans="13:19" ht="11.25">
      <c r="M17" s="23"/>
      <c r="N17" s="23"/>
      <c r="O17" s="23"/>
      <c r="P17" s="23"/>
      <c r="Q17" s="23"/>
      <c r="R17" s="23"/>
      <c r="S17" s="23"/>
    </row>
  </sheetData>
  <sheetProtection/>
  <mergeCells count="4">
    <mergeCell ref="A1:L1"/>
    <mergeCell ref="B4:K4"/>
    <mergeCell ref="A4:A5"/>
    <mergeCell ref="L4:L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145" zoomScaleNormal="145" zoomScalePageLayoutView="0" workbookViewId="0" topLeftCell="A1">
      <selection activeCell="A1" sqref="A1"/>
    </sheetView>
  </sheetViews>
  <sheetFormatPr defaultColWidth="9.33203125" defaultRowHeight="11.25"/>
  <cols>
    <col min="1" max="1" width="17" style="0" customWidth="1"/>
    <col min="2" max="2" width="2.33203125" style="0" customWidth="1"/>
    <col min="3" max="11" width="8" style="2" customWidth="1"/>
    <col min="12" max="12" width="3.33203125" style="0" customWidth="1"/>
    <col min="13" max="13" width="11.16015625" style="2" customWidth="1"/>
  </cols>
  <sheetData>
    <row r="1" spans="1:13" s="9" customFormat="1" ht="20.25" customHeight="1">
      <c r="A1" s="79" t="s">
        <v>188</v>
      </c>
      <c r="B1" s="80"/>
      <c r="C1" s="81"/>
      <c r="D1" s="4"/>
      <c r="E1" s="4"/>
      <c r="F1" s="81"/>
      <c r="G1" s="4"/>
      <c r="H1" s="4"/>
      <c r="I1" s="81"/>
      <c r="J1" s="4"/>
      <c r="K1" s="4"/>
      <c r="M1" s="81"/>
    </row>
    <row r="2" spans="3:13" s="9" customFormat="1" ht="7.5" customHeight="1">
      <c r="C2" s="4"/>
      <c r="D2" s="4"/>
      <c r="E2" s="4"/>
      <c r="F2" s="4"/>
      <c r="G2" s="4"/>
      <c r="H2" s="4"/>
      <c r="I2" s="4"/>
      <c r="J2" s="4"/>
      <c r="K2" s="4"/>
      <c r="M2" s="4"/>
    </row>
    <row r="3" spans="1:13" s="4" customFormat="1" ht="15" customHeight="1">
      <c r="A3" s="228" t="s">
        <v>62</v>
      </c>
      <c r="B3" s="39"/>
      <c r="C3" s="209" t="s">
        <v>89</v>
      </c>
      <c r="D3" s="209"/>
      <c r="E3" s="209"/>
      <c r="F3" s="209"/>
      <c r="G3" s="209"/>
      <c r="H3" s="209"/>
      <c r="I3" s="209"/>
      <c r="J3" s="209"/>
      <c r="K3" s="209"/>
      <c r="L3" s="39"/>
      <c r="M3" s="228" t="s">
        <v>43</v>
      </c>
    </row>
    <row r="4" spans="1:13" s="4" customFormat="1" ht="15" customHeight="1">
      <c r="A4" s="232"/>
      <c r="B4" s="41"/>
      <c r="C4" s="41" t="s">
        <v>90</v>
      </c>
      <c r="D4" s="41" t="s">
        <v>91</v>
      </c>
      <c r="E4" s="41" t="s">
        <v>92</v>
      </c>
      <c r="F4" s="41" t="s">
        <v>93</v>
      </c>
      <c r="G4" s="41" t="s">
        <v>94</v>
      </c>
      <c r="H4" s="41" t="s">
        <v>95</v>
      </c>
      <c r="I4" s="41" t="s">
        <v>96</v>
      </c>
      <c r="J4" s="41" t="s">
        <v>97</v>
      </c>
      <c r="K4" s="41" t="s">
        <v>98</v>
      </c>
      <c r="L4" s="41"/>
      <c r="M4" s="232"/>
    </row>
    <row r="5" spans="1:13" s="9" customFormat="1" ht="15" customHeight="1">
      <c r="A5" s="75" t="s">
        <v>139</v>
      </c>
      <c r="B5" s="75"/>
      <c r="C5" s="88">
        <v>79.85</v>
      </c>
      <c r="D5" s="88">
        <v>584.14</v>
      </c>
      <c r="E5" s="88">
        <v>633.68</v>
      </c>
      <c r="F5" s="88">
        <v>896.97</v>
      </c>
      <c r="G5" s="88">
        <v>1214.33</v>
      </c>
      <c r="H5" s="88">
        <v>1002.81</v>
      </c>
      <c r="I5" s="88">
        <v>839.44</v>
      </c>
      <c r="J5" s="88">
        <v>213.25</v>
      </c>
      <c r="K5" s="88">
        <v>33.92</v>
      </c>
      <c r="L5" s="103"/>
      <c r="M5" s="88">
        <v>5498.390000000001</v>
      </c>
    </row>
    <row r="6" spans="1:13" s="9" customFormat="1" ht="15" customHeight="1">
      <c r="A6" s="75" t="s">
        <v>141</v>
      </c>
      <c r="B6" s="75"/>
      <c r="C6" s="88">
        <v>116</v>
      </c>
      <c r="D6" s="88">
        <v>635</v>
      </c>
      <c r="E6" s="88">
        <v>703</v>
      </c>
      <c r="F6" s="88">
        <v>808</v>
      </c>
      <c r="G6" s="88">
        <v>1211</v>
      </c>
      <c r="H6" s="88">
        <v>1017</v>
      </c>
      <c r="I6" s="88">
        <v>807</v>
      </c>
      <c r="J6" s="88">
        <v>239</v>
      </c>
      <c r="K6" s="88">
        <v>36</v>
      </c>
      <c r="L6" s="103" t="s">
        <v>138</v>
      </c>
      <c r="M6" s="88">
        <v>5572</v>
      </c>
    </row>
    <row r="7" spans="1:13" s="9" customFormat="1" ht="15" customHeight="1">
      <c r="A7" s="75" t="s">
        <v>147</v>
      </c>
      <c r="B7" s="75"/>
      <c r="C7" s="88">
        <v>96.5</v>
      </c>
      <c r="D7" s="88">
        <v>635.72</v>
      </c>
      <c r="E7" s="88">
        <v>682.14</v>
      </c>
      <c r="F7" s="88">
        <v>752.6</v>
      </c>
      <c r="G7" s="88">
        <v>1192.77</v>
      </c>
      <c r="H7" s="88">
        <v>1055.81</v>
      </c>
      <c r="I7" s="88">
        <v>828.68</v>
      </c>
      <c r="J7" s="88">
        <v>278.33</v>
      </c>
      <c r="K7" s="88">
        <v>45.95</v>
      </c>
      <c r="L7" s="103"/>
      <c r="M7" s="88">
        <v>5568.5</v>
      </c>
    </row>
    <row r="8" spans="1:13" s="9" customFormat="1" ht="15" customHeight="1">
      <c r="A8" s="75" t="s">
        <v>148</v>
      </c>
      <c r="B8" s="75"/>
      <c r="C8" s="88">
        <v>64.33</v>
      </c>
      <c r="D8" s="88">
        <v>620.26</v>
      </c>
      <c r="E8" s="88">
        <v>723.82</v>
      </c>
      <c r="F8" s="88">
        <v>716.7</v>
      </c>
      <c r="G8" s="88">
        <v>1130.31</v>
      </c>
      <c r="H8" s="88">
        <v>1127.83</v>
      </c>
      <c r="I8" s="88">
        <v>825.98</v>
      </c>
      <c r="J8" s="88">
        <v>283.5</v>
      </c>
      <c r="K8" s="88">
        <v>51</v>
      </c>
      <c r="L8" s="103"/>
      <c r="M8" s="88">
        <v>5543.73</v>
      </c>
    </row>
    <row r="9" spans="1:13" s="9" customFormat="1" ht="15" customHeight="1">
      <c r="A9" s="75" t="s">
        <v>153</v>
      </c>
      <c r="B9" s="75"/>
      <c r="C9" s="88">
        <v>60.5</v>
      </c>
      <c r="D9" s="88">
        <v>619.84</v>
      </c>
      <c r="E9" s="88">
        <v>710.52</v>
      </c>
      <c r="F9" s="88">
        <v>697.57</v>
      </c>
      <c r="G9" s="88">
        <v>1046.99</v>
      </c>
      <c r="H9" s="88">
        <v>1162.34</v>
      </c>
      <c r="I9" s="88">
        <v>855.98</v>
      </c>
      <c r="J9" s="88">
        <v>309.78</v>
      </c>
      <c r="K9" s="88">
        <v>66</v>
      </c>
      <c r="L9" s="103"/>
      <c r="M9" s="88">
        <v>5529.5199999999995</v>
      </c>
    </row>
    <row r="10" spans="1:13" s="9" customFormat="1" ht="15" customHeight="1">
      <c r="A10" s="75" t="s">
        <v>154</v>
      </c>
      <c r="B10" s="75"/>
      <c r="C10" s="88">
        <v>50.7</v>
      </c>
      <c r="D10" s="88">
        <v>581.03</v>
      </c>
      <c r="E10" s="88">
        <v>747.21</v>
      </c>
      <c r="F10" s="88">
        <v>739.33</v>
      </c>
      <c r="G10" s="88">
        <v>970.19</v>
      </c>
      <c r="H10" s="88">
        <v>1201.65</v>
      </c>
      <c r="I10" s="88">
        <v>833.15</v>
      </c>
      <c r="J10" s="88">
        <v>320.36</v>
      </c>
      <c r="K10" s="88">
        <v>71</v>
      </c>
      <c r="L10" s="88"/>
      <c r="M10" s="88">
        <v>5514.62</v>
      </c>
    </row>
    <row r="11" spans="1:13" s="9" customFormat="1" ht="15" customHeight="1">
      <c r="A11" s="75" t="s">
        <v>155</v>
      </c>
      <c r="B11" s="75"/>
      <c r="C11" s="88">
        <v>42.5</v>
      </c>
      <c r="D11" s="88">
        <v>513.81</v>
      </c>
      <c r="E11" s="88">
        <v>759.5</v>
      </c>
      <c r="F11" s="88">
        <v>750.76</v>
      </c>
      <c r="G11" s="88">
        <v>874.69</v>
      </c>
      <c r="H11" s="88">
        <v>1225.68</v>
      </c>
      <c r="I11" s="88">
        <v>836.73</v>
      </c>
      <c r="J11" s="88">
        <v>284.85</v>
      </c>
      <c r="K11" s="88">
        <v>68</v>
      </c>
      <c r="L11" s="88" t="s">
        <v>156</v>
      </c>
      <c r="M11" s="88">
        <v>5356.52</v>
      </c>
    </row>
    <row r="12" spans="1:13" s="9" customFormat="1" ht="15" customHeight="1">
      <c r="A12" s="75" t="s">
        <v>169</v>
      </c>
      <c r="B12" s="75"/>
      <c r="C12" s="88">
        <v>35.25</v>
      </c>
      <c r="D12" s="88">
        <v>461.9</v>
      </c>
      <c r="E12" s="88">
        <v>785.86</v>
      </c>
      <c r="F12" s="88">
        <v>793.66</v>
      </c>
      <c r="G12" s="88">
        <v>816.48</v>
      </c>
      <c r="H12" s="88">
        <v>1199.14</v>
      </c>
      <c r="I12" s="88">
        <v>929.15</v>
      </c>
      <c r="J12" s="88">
        <v>282.25</v>
      </c>
      <c r="K12" s="88">
        <v>75</v>
      </c>
      <c r="L12" s="88"/>
      <c r="M12" s="88">
        <v>5378.69</v>
      </c>
    </row>
    <row r="13" spans="1:13" s="9" customFormat="1" ht="15" customHeight="1">
      <c r="A13" s="75" t="s">
        <v>171</v>
      </c>
      <c r="B13" s="75"/>
      <c r="C13" s="88">
        <v>47.85</v>
      </c>
      <c r="D13" s="88">
        <v>434.62</v>
      </c>
      <c r="E13" s="88">
        <v>798.42</v>
      </c>
      <c r="F13" s="88">
        <v>798.73</v>
      </c>
      <c r="G13" s="88">
        <v>790.85</v>
      </c>
      <c r="H13" s="88">
        <v>1192.9</v>
      </c>
      <c r="I13" s="88">
        <v>937.4</v>
      </c>
      <c r="J13" s="88">
        <v>254.6</v>
      </c>
      <c r="K13" s="88">
        <v>59</v>
      </c>
      <c r="L13" s="88"/>
      <c r="M13" s="88">
        <v>5314.37</v>
      </c>
    </row>
    <row r="14" spans="1:13" s="9" customFormat="1" ht="15" customHeight="1">
      <c r="A14" s="75" t="s">
        <v>173</v>
      </c>
      <c r="B14" s="75"/>
      <c r="C14" s="88">
        <v>54.4</v>
      </c>
      <c r="D14" s="88">
        <v>400.6</v>
      </c>
      <c r="E14" s="88">
        <v>790.28</v>
      </c>
      <c r="F14" s="88">
        <v>808.32</v>
      </c>
      <c r="G14" s="88">
        <v>763.36</v>
      </c>
      <c r="H14" s="88">
        <v>1122.04</v>
      </c>
      <c r="I14" s="88">
        <v>977</v>
      </c>
      <c r="J14" s="88">
        <v>243.75</v>
      </c>
      <c r="K14" s="88">
        <v>62.25</v>
      </c>
      <c r="L14" s="88"/>
      <c r="M14" s="88">
        <v>5222</v>
      </c>
    </row>
    <row r="15" spans="1:13" s="9" customFormat="1" ht="15" customHeight="1">
      <c r="A15" s="75" t="s">
        <v>175</v>
      </c>
      <c r="B15" s="75"/>
      <c r="C15" s="88">
        <v>35.39</v>
      </c>
      <c r="D15" s="88">
        <v>369.84</v>
      </c>
      <c r="E15" s="88">
        <v>734.57</v>
      </c>
      <c r="F15" s="88">
        <v>848.25</v>
      </c>
      <c r="G15" s="88">
        <v>794.73</v>
      </c>
      <c r="H15" s="88">
        <v>1038.35</v>
      </c>
      <c r="I15" s="88">
        <v>1060.23</v>
      </c>
      <c r="J15" s="88">
        <v>279.65</v>
      </c>
      <c r="K15" s="88">
        <v>60.75</v>
      </c>
      <c r="L15" s="88"/>
      <c r="M15" s="88">
        <v>5221.759999999999</v>
      </c>
    </row>
    <row r="16" spans="1:13" s="9" customFormat="1" ht="15" customHeight="1">
      <c r="A16" s="75" t="s">
        <v>181</v>
      </c>
      <c r="B16" s="75"/>
      <c r="C16" s="88">
        <v>29</v>
      </c>
      <c r="D16" s="88">
        <v>319.23</v>
      </c>
      <c r="E16" s="88">
        <v>657.81</v>
      </c>
      <c r="F16" s="88">
        <v>892.04</v>
      </c>
      <c r="G16" s="88">
        <v>829.24</v>
      </c>
      <c r="H16" s="88">
        <v>905.15</v>
      </c>
      <c r="I16" s="88">
        <v>1102.23</v>
      </c>
      <c r="J16" s="88">
        <v>365.98</v>
      </c>
      <c r="K16" s="88">
        <v>90.75</v>
      </c>
      <c r="L16" s="88"/>
      <c r="M16" s="88">
        <v>5192</v>
      </c>
    </row>
    <row r="17" spans="3:13" s="9" customFormat="1" ht="5.25" customHeight="1">
      <c r="C17" s="4"/>
      <c r="D17" s="4"/>
      <c r="E17" s="4"/>
      <c r="F17" s="4"/>
      <c r="G17" s="4"/>
      <c r="H17" s="4"/>
      <c r="I17" s="4"/>
      <c r="J17" s="4"/>
      <c r="K17" s="4"/>
      <c r="M17" s="4"/>
    </row>
    <row r="18" spans="1:13" s="9" customFormat="1" ht="15" customHeight="1">
      <c r="A18" s="59" t="s">
        <v>99</v>
      </c>
      <c r="B18" s="59"/>
      <c r="C18" s="230">
        <f aca="true" t="shared" si="0" ref="C18:K18">+(C16-C5)/C5*100</f>
        <v>-63.68190356919223</v>
      </c>
      <c r="D18" s="230">
        <f t="shared" si="0"/>
        <v>-45.3504296915123</v>
      </c>
      <c r="E18" s="230">
        <f t="shared" si="0"/>
        <v>3.8079156672137358</v>
      </c>
      <c r="F18" s="230">
        <f t="shared" si="0"/>
        <v>-0.5496281926931852</v>
      </c>
      <c r="G18" s="230">
        <f t="shared" si="0"/>
        <v>-31.71213755733614</v>
      </c>
      <c r="H18" s="230">
        <f t="shared" si="0"/>
        <v>-9.738634437231378</v>
      </c>
      <c r="I18" s="230">
        <f t="shared" si="0"/>
        <v>31.30539407223863</v>
      </c>
      <c r="J18" s="230">
        <f t="shared" si="0"/>
        <v>71.62016412661197</v>
      </c>
      <c r="K18" s="230">
        <f t="shared" si="0"/>
        <v>167.54127358490564</v>
      </c>
      <c r="L18" s="230"/>
      <c r="M18" s="230">
        <f>+(M16-M5)/M5*100</f>
        <v>-5.572358454020198</v>
      </c>
    </row>
    <row r="19" spans="1:13" s="9" customFormat="1" ht="15" customHeight="1">
      <c r="A19" s="36" t="s">
        <v>189</v>
      </c>
      <c r="B19" s="36"/>
      <c r="C19" s="233"/>
      <c r="D19" s="231"/>
      <c r="E19" s="231"/>
      <c r="F19" s="231"/>
      <c r="G19" s="231"/>
      <c r="H19" s="231"/>
      <c r="I19" s="231"/>
      <c r="J19" s="231"/>
      <c r="K19" s="231"/>
      <c r="L19" s="231"/>
      <c r="M19" s="231"/>
    </row>
    <row r="21" spans="3:13" ht="11.25">
      <c r="C21" s="3"/>
      <c r="D21" s="3"/>
      <c r="E21" s="3"/>
      <c r="F21" s="3"/>
      <c r="G21" s="3"/>
      <c r="H21" s="3"/>
      <c r="I21" s="3"/>
      <c r="J21"/>
      <c r="K21"/>
      <c r="M21" s="3"/>
    </row>
    <row r="22" spans="3:13" ht="11.25">
      <c r="C22" s="3"/>
      <c r="D22" s="3"/>
      <c r="E22" s="3"/>
      <c r="F22" s="3"/>
      <c r="G22" s="3"/>
      <c r="H22" s="3"/>
      <c r="I22" s="3"/>
      <c r="J22" s="3"/>
      <c r="K22" s="3"/>
      <c r="L22" s="1"/>
      <c r="M22" s="3"/>
    </row>
    <row r="23" ht="12.75" customHeight="1"/>
    <row r="24" ht="11.25">
      <c r="L24" s="2"/>
    </row>
    <row r="25" spans="3:19" ht="11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S25" s="1"/>
    </row>
    <row r="26" spans="3:13" ht="11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1.25">
      <c r="M27" s="8"/>
    </row>
    <row r="28" ht="11.25">
      <c r="M28" s="8"/>
    </row>
    <row r="29" ht="11.25">
      <c r="M29" s="8"/>
    </row>
    <row r="30" ht="11.25">
      <c r="M30" s="8"/>
    </row>
    <row r="31" ht="11.25">
      <c r="M31" s="8"/>
    </row>
    <row r="38" spans="12:16" ht="11.25">
      <c r="L38" s="2"/>
      <c r="N38" s="2"/>
      <c r="O38" s="2"/>
      <c r="P38" s="2"/>
    </row>
  </sheetData>
  <sheetProtection/>
  <mergeCells count="14">
    <mergeCell ref="A3:A4"/>
    <mergeCell ref="M3:M4"/>
    <mergeCell ref="M18:M19"/>
    <mergeCell ref="C3:K3"/>
    <mergeCell ref="C18:C19"/>
    <mergeCell ref="D18:D19"/>
    <mergeCell ref="E18:E19"/>
    <mergeCell ref="F18:F19"/>
    <mergeCell ref="G18:G19"/>
    <mergeCell ref="H18:H19"/>
    <mergeCell ref="I18:I19"/>
    <mergeCell ref="L18:L19"/>
    <mergeCell ref="J18:J19"/>
    <mergeCell ref="K18:K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2018-08-20T14:47:47Z</cp:lastPrinted>
  <dcterms:created xsi:type="dcterms:W3CDTF">2006-02-20T12:36:35Z</dcterms:created>
  <dcterms:modified xsi:type="dcterms:W3CDTF">2019-04-02T16:59:41Z</dcterms:modified>
  <cp:category/>
  <cp:version/>
  <cp:contentType/>
  <cp:contentStatus/>
</cp:coreProperties>
</file>