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12" windowWidth="16068" windowHeight="5628" activeTab="0"/>
  </bookViews>
  <sheets>
    <sheet name="FTE Teachers" sheetId="1" r:id="rId1"/>
    <sheet name="Tchrs AGE, Salary &amp; Experience" sheetId="2" r:id="rId2"/>
    <sheet name="Dist AGE, Salary &amp; Experience" sheetId="3" r:id="rId3"/>
    <sheet name="Teachers by Salary" sheetId="4" r:id="rId4"/>
    <sheet name="FTE Teachers by Gender " sheetId="5" r:id="rId5"/>
    <sheet name="Teachers by Exp" sheetId="6" r:id="rId6"/>
    <sheet name="Teachers by AgeGroup" sheetId="7" r:id="rId7"/>
    <sheet name="Teachers by Certifi " sheetId="8" r:id="rId8"/>
    <sheet name="Substitute Teachers Profile" sheetId="9" r:id="rId9"/>
    <sheet name="Subs by AGE" sheetId="10" r:id="rId10"/>
    <sheet name="Subs by Exp" sheetId="11" r:id="rId11"/>
    <sheet name="Subs by Exp. Hist." sheetId="12" r:id="rId12"/>
    <sheet name="Retired Teachers" sheetId="13" r:id="rId13"/>
    <sheet name="First time teachers " sheetId="14" r:id="rId14"/>
    <sheet name="Student Assistants History" sheetId="15" r:id="rId15"/>
    <sheet name="Student Assistants " sheetId="16" r:id="rId16"/>
  </sheets>
  <definedNames>
    <definedName name="_xlnm.Print_Area" localSheetId="13">'First time teachers '!$A$1:$T$15</definedName>
    <definedName name="_xlnm.Print_Area" localSheetId="11">'Subs by Exp. Hist.'!$A$1:$H$16</definedName>
    <definedName name="_xlnm.Print_Area" localSheetId="7">'Teachers by Certifi '!$A$1:$L$15</definedName>
    <definedName name="_xlnm.Print_Area" localSheetId="5">'Teachers by Exp'!$A$1:$Y$15</definedName>
  </definedNames>
  <calcPr fullCalcOnLoad="1"/>
</workbook>
</file>

<file path=xl/sharedStrings.xml><?xml version="1.0" encoding="utf-8"?>
<sst xmlns="http://schemas.openxmlformats.org/spreadsheetml/2006/main" count="459" uniqueCount="197">
  <si>
    <t>School Year</t>
  </si>
  <si>
    <t>Teachers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</si>
  <si>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</si>
  <si>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</si>
  <si>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</si>
  <si>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</si>
  <si>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</si>
  <si>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</si>
  <si>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</si>
  <si>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</si>
  <si>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</si>
  <si>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</si>
  <si>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</si>
  <si>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</si>
  <si>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</si>
  <si>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</si>
  <si>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</si>
  <si>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</si>
  <si>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</si>
  <si>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1973-74</t>
  </si>
  <si>
    <t>1998-99</t>
  </si>
  <si>
    <t>1974-75</t>
  </si>
  <si>
    <t>1999-00</t>
  </si>
  <si>
    <t>1975-76</t>
  </si>
  <si>
    <t>2000-01</t>
  </si>
  <si>
    <t>1976-77</t>
  </si>
  <si>
    <t>2001-02</t>
  </si>
  <si>
    <t>1977-78</t>
  </si>
  <si>
    <t>2002-03</t>
  </si>
  <si>
    <t>1978-79</t>
  </si>
  <si>
    <t>2003-04</t>
  </si>
  <si>
    <t>1979-80</t>
  </si>
  <si>
    <t>2004-05</t>
  </si>
  <si>
    <t>1980-81</t>
  </si>
  <si>
    <t>2005-06</t>
  </si>
  <si>
    <t>Female</t>
  </si>
  <si>
    <t>Total</t>
  </si>
  <si>
    <t>Year</t>
  </si>
  <si>
    <t xml:space="preserve">Average </t>
  </si>
  <si>
    <t>Median</t>
  </si>
  <si>
    <t>Average</t>
  </si>
  <si>
    <t>Annual Salary</t>
  </si>
  <si>
    <t>Age</t>
  </si>
  <si>
    <t>Years Teaching Experience</t>
  </si>
  <si>
    <t>52,000-53,999</t>
  </si>
  <si>
    <t>Salary</t>
  </si>
  <si>
    <t xml:space="preserve">Males </t>
  </si>
  <si>
    <t>No.</t>
  </si>
  <si>
    <t>%</t>
  </si>
  <si>
    <t>Females</t>
  </si>
  <si>
    <t>Male</t>
  </si>
  <si>
    <t xml:space="preserve">Female </t>
  </si>
  <si>
    <t>% Change</t>
  </si>
  <si>
    <t>&lt;1</t>
  </si>
  <si>
    <t>1 - 4.9</t>
  </si>
  <si>
    <t>5 - 9.9</t>
  </si>
  <si>
    <t>10 - 14.9</t>
  </si>
  <si>
    <t>15 - 19.9</t>
  </si>
  <si>
    <t>20 - 24.9</t>
  </si>
  <si>
    <t>25 - 29.9</t>
  </si>
  <si>
    <t>30+</t>
  </si>
  <si>
    <t>Years of Experience</t>
  </si>
  <si>
    <t>Point on Salary Scale</t>
  </si>
  <si>
    <t>Age Group in Years</t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</si>
  <si>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</si>
  <si>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</si>
  <si>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</si>
  <si>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</si>
  <si>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</si>
  <si>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</si>
  <si>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</si>
  <si>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</si>
  <si>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</si>
  <si>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Percent Change </t>
  </si>
  <si>
    <t>a</t>
  </si>
  <si>
    <t>b</t>
  </si>
  <si>
    <t>b/(a+b)*100</t>
  </si>
  <si>
    <t>d</t>
  </si>
  <si>
    <t>d/b</t>
  </si>
  <si>
    <t>d/a</t>
  </si>
  <si>
    <t>d/(a*185)*100</t>
  </si>
  <si>
    <t>d/185</t>
  </si>
  <si>
    <t xml:space="preserve">Total </t>
  </si>
  <si>
    <t>Age Group</t>
  </si>
  <si>
    <t>1-4.9</t>
  </si>
  <si>
    <t>5-9.9</t>
  </si>
  <si>
    <t>10-14.9</t>
  </si>
  <si>
    <t>15-19.9</t>
  </si>
  <si>
    <t>20+</t>
  </si>
  <si>
    <t>Conseil scolaire francophone</t>
  </si>
  <si>
    <t>Other</t>
  </si>
  <si>
    <t xml:space="preserve">Average Age </t>
  </si>
  <si>
    <t>Substitutes as a Percentage of all Teachers</t>
  </si>
  <si>
    <t>Average Days Worked per Substitute</t>
  </si>
  <si>
    <t>Average Days Used per FTE Regular Teacher</t>
  </si>
  <si>
    <t>68,000-69,999</t>
  </si>
  <si>
    <t>66,000-67,999</t>
  </si>
  <si>
    <t>54,000-55,999</t>
  </si>
  <si>
    <t>56,000-57,999</t>
  </si>
  <si>
    <t>58,000-59,999</t>
  </si>
  <si>
    <t>60,000-61,999</t>
  </si>
  <si>
    <t>62,000-63,999</t>
  </si>
  <si>
    <t>64,000-65,999</t>
  </si>
  <si>
    <t>&lt; 25</t>
  </si>
  <si>
    <t>2006-07</t>
  </si>
  <si>
    <t>2007-08</t>
  </si>
  <si>
    <t xml:space="preserve">                                                          </t>
  </si>
  <si>
    <t>2008-09</t>
  </si>
  <si>
    <t xml:space="preserve">Conseil scolaire francophone </t>
  </si>
  <si>
    <t>2009-10</t>
  </si>
  <si>
    <t>2010-11</t>
  </si>
  <si>
    <t>70,000-71,999</t>
  </si>
  <si>
    <t>72,000-73,999</t>
  </si>
  <si>
    <t>74,000-75,999</t>
  </si>
  <si>
    <t>76,000-77,999</t>
  </si>
  <si>
    <t>2011-12</t>
  </si>
  <si>
    <t>2012-13</t>
  </si>
  <si>
    <t>2013-14</t>
  </si>
  <si>
    <t xml:space="preserve">       </t>
  </si>
  <si>
    <t>NLESD-Labrador</t>
  </si>
  <si>
    <t>NLESD-Western</t>
  </si>
  <si>
    <t>NLESD-Central</t>
  </si>
  <si>
    <t>NLESD-Eastern</t>
  </si>
  <si>
    <t>District-Region</t>
  </si>
  <si>
    <t>2014-15</t>
  </si>
  <si>
    <t>2015-16</t>
  </si>
  <si>
    <t>2016-17</t>
  </si>
  <si>
    <t>2017-18</t>
  </si>
  <si>
    <t>&lt;52000</t>
  </si>
  <si>
    <t>78,000-79,999</t>
  </si>
  <si>
    <t>80,000-81,999</t>
  </si>
  <si>
    <t>82,000+</t>
  </si>
  <si>
    <t>2014 -15</t>
  </si>
  <si>
    <t>2018-19</t>
  </si>
  <si>
    <t>Grade</t>
  </si>
  <si>
    <t>2019-20</t>
  </si>
  <si>
    <t>-</t>
  </si>
  <si>
    <t>2020-21</t>
  </si>
  <si>
    <t>NLESD-Avalon</t>
  </si>
  <si>
    <t>2021-22</t>
  </si>
  <si>
    <t>2022-23</t>
  </si>
  <si>
    <r>
      <t>2021-22</t>
    </r>
  </si>
  <si>
    <r>
      <t>2</t>
    </r>
    <r>
      <rPr>
        <sz val="7"/>
        <rFont val="Times New Roman"/>
        <family val="1"/>
      </rPr>
      <t xml:space="preserve"> Excludes directors, regional education officers, assistant directors, directors of schools, and program specialists.</t>
    </r>
  </si>
  <si>
    <r>
      <t>1</t>
    </r>
    <r>
      <rPr>
        <sz val="7"/>
        <rFont val="Times New Roman"/>
        <family val="1"/>
      </rPr>
      <t xml:space="preserve"> Average - divide by the number of members in the group.</t>
    </r>
  </si>
  <si>
    <r>
      <t>2</t>
    </r>
    <r>
      <rPr>
        <sz val="7"/>
        <rFont val="Times New Roman"/>
        <family val="1"/>
      </rPr>
      <t xml:space="preserve"> Median - middle of ordered values:  the middle value in a set of statistical values that are arranged in ascending or descending order.</t>
    </r>
  </si>
  <si>
    <r>
      <t>3</t>
    </r>
    <r>
      <rPr>
        <sz val="7"/>
        <rFont val="Times New Roman"/>
        <family val="1"/>
      </rPr>
      <t xml:space="preserve"> Salary includes bonuses.</t>
    </r>
  </si>
  <si>
    <r>
      <t>Table 21.  Average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Median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Annual Salary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, Age and Years Teaching Experience  </t>
    </r>
  </si>
  <si>
    <r>
      <t>Table 22.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Average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Median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Annual Salary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, Age and Years Teaching Experience </t>
    </r>
  </si>
  <si>
    <r>
      <t>Table 24. 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Teachers by Gender with Percentage Change  </t>
    </r>
  </si>
  <si>
    <r>
      <t>Table 27.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Times New Roman"/>
        <family val="1"/>
      </rPr>
      <t>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Teachers by Certification  Level and Point on Salary Scale, </t>
    </r>
  </si>
  <si>
    <r>
      <t>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Age as of December 31.  </t>
    </r>
  </si>
  <si>
    <r>
      <t xml:space="preserve">2 </t>
    </r>
    <r>
      <rPr>
        <sz val="7"/>
        <rFont val="Times New Roman"/>
        <family val="1"/>
      </rPr>
      <t xml:space="preserve">185 teaching days is equal to one year of teaching experience. </t>
    </r>
  </si>
  <si>
    <r>
      <t xml:space="preserve">2 </t>
    </r>
    <r>
      <rPr>
        <sz val="7"/>
        <rFont val="Times New Roman"/>
        <family val="1"/>
      </rPr>
      <t>Teachers with less than one year of teaching experience. Excludes directors, assistant directors, directors of schools, and program specialists.</t>
    </r>
  </si>
  <si>
    <r>
      <t>Table 28.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 xml:space="preserve"> Profile of Substitute Teaching, 2012-13 to 2022-23</t>
    </r>
  </si>
  <si>
    <r>
      <t>Table 29.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Substitute Teachers by Age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Group and Gender, 2022-23</t>
    </r>
  </si>
  <si>
    <r>
      <t>Table 35.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Student Assistants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District-Region and Gender, 2018-19 to 2022-23</t>
    </r>
  </si>
  <si>
    <r>
      <t>Table 34. Student Assistants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 Gender, 2012-13 to 2022-23</t>
    </r>
  </si>
  <si>
    <t>2023-24</t>
  </si>
  <si>
    <r>
      <t>Table 20. Full-time Equivalent</t>
    </r>
    <r>
      <rPr>
        <b/>
        <vertAlign val="superscript"/>
        <sz val="11"/>
        <rFont val="Times New Roman"/>
        <family val="1"/>
      </rPr>
      <t>1,2</t>
    </r>
    <r>
      <rPr>
        <b/>
        <sz val="11"/>
        <rFont val="Times New Roman"/>
        <family val="1"/>
      </rPr>
      <t xml:space="preserve"> Teachers, 1973-74 to 2023-24</t>
    </r>
  </si>
  <si>
    <t>from the Previous Year, 2013-14 to 2023-24</t>
  </si>
  <si>
    <t>2012-13 to 2023-24</t>
  </si>
  <si>
    <t xml:space="preserve"> 2023-24</t>
  </si>
  <si>
    <r>
      <t>of Full-time District Staff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>, 2013-14 to 2023-24</t>
    </r>
  </si>
  <si>
    <r>
      <t>1</t>
    </r>
    <r>
      <rPr>
        <sz val="7"/>
        <rFont val="Times New Roman"/>
        <family val="1"/>
      </rPr>
      <t xml:space="preserve"> Full-time equivalents are rounded to the nearest whole number.  Calculations are based on full-time equivalents rounded to the first decimal. Teacher and Administrator data as of October 31st.  </t>
    </r>
  </si>
  <si>
    <r>
      <t>4</t>
    </r>
    <r>
      <rPr>
        <sz val="7"/>
        <rFont val="Times New Roman"/>
        <family val="1"/>
      </rPr>
      <t xml:space="preserve"> Full-time equivalents are rounded to the nearest whole number. Calculations are based on the full-time equivalents rounded to the first decimal.</t>
    </r>
    <r>
      <rPr>
        <b/>
        <vertAlign val="superscript"/>
        <sz val="7"/>
        <rFont val="Times New Roman"/>
        <family val="1"/>
      </rPr>
      <t xml:space="preserve">   </t>
    </r>
    <r>
      <rPr>
        <sz val="7"/>
        <rFont val="Times New Roman"/>
        <family val="1"/>
      </rPr>
      <t xml:space="preserve">Teacher and Administrator data as of October 31st.  </t>
    </r>
  </si>
  <si>
    <r>
      <t>1</t>
    </r>
    <r>
      <rPr>
        <sz val="7"/>
        <rFont val="Times New Roman"/>
        <family val="1"/>
      </rPr>
      <t xml:space="preserve"> Full-time equivalents are rounded to the nearest whole number. Calculations are based on the full-time equivalents rounded to the first decimal.</t>
    </r>
    <r>
      <rPr>
        <b/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Teacher and Administrator data as of October 31st. </t>
    </r>
    <r>
      <rPr>
        <b/>
        <vertAlign val="superscript"/>
        <sz val="7"/>
        <rFont val="Times New Roman"/>
        <family val="1"/>
      </rPr>
      <t xml:space="preserve"> </t>
    </r>
  </si>
  <si>
    <r>
      <t>2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Salary includes bonuses.</t>
    </r>
  </si>
  <si>
    <r>
      <t>Table 23. Number and Percentage of Full-Time Equivalent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Teachers by Salary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and Gender, 2023-24</t>
    </r>
  </si>
  <si>
    <r>
      <t>1</t>
    </r>
    <r>
      <rPr>
        <sz val="7"/>
        <rFont val="Times New Roman"/>
        <family val="1"/>
      </rPr>
      <t xml:space="preserve"> Full-time equivalents are rounded to the nearest whole number. Calculations are based on the full-time equivalents rounded to the first decimal.</t>
    </r>
    <r>
      <rPr>
        <b/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Teacher and Administrator data as of October 31st. </t>
    </r>
    <r>
      <rPr>
        <b/>
        <sz val="7"/>
        <rFont val="Times New Roman"/>
        <family val="1"/>
      </rPr>
      <t xml:space="preserve"> </t>
    </r>
    <r>
      <rPr>
        <b/>
        <vertAlign val="superscript"/>
        <sz val="7"/>
        <rFont val="Times New Roman"/>
        <family val="1"/>
      </rPr>
      <t xml:space="preserve"> </t>
    </r>
  </si>
  <si>
    <r>
      <t>1</t>
    </r>
    <r>
      <rPr>
        <sz val="7"/>
        <rFont val="Times New Roman"/>
        <family val="1"/>
      </rPr>
      <t xml:space="preserve"> Full-time equivalents are rounded to the nearest whole number. Calculations are based on the full-time equivalents rounded to the first decimal.</t>
    </r>
    <r>
      <rPr>
        <b/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Teacher and Administrator data as of October 31st.</t>
    </r>
  </si>
  <si>
    <r>
      <t>Table 26.</t>
    </r>
    <r>
      <rPr>
        <b/>
        <sz val="8"/>
        <rFont val="Arial"/>
        <family val="2"/>
      </rPr>
      <t xml:space="preserve"> </t>
    </r>
    <r>
      <rPr>
        <b/>
        <sz val="11"/>
        <rFont val="Times New Roman"/>
        <family val="1"/>
      </rPr>
      <t xml:space="preserve">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Teachers by Age Group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, 2011-12 to 2023-24</t>
    </r>
  </si>
  <si>
    <r>
      <t>1</t>
    </r>
    <r>
      <rPr>
        <sz val="7"/>
        <rFont val="Times New Roman"/>
        <family val="1"/>
      </rPr>
      <t xml:space="preserve"> Full-time equivalents are rounded to the nearest whole number. Calculations are based on the full-time equivalents rounded to the first decimal.</t>
    </r>
    <r>
      <rPr>
        <b/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Teacher and Administrator data as of October 31st.  </t>
    </r>
  </si>
  <si>
    <t xml:space="preserve">    </t>
  </si>
  <si>
    <r>
      <t xml:space="preserve">1 </t>
    </r>
    <r>
      <rPr>
        <sz val="7"/>
        <rFont val="Times New Roman"/>
        <family val="1"/>
      </rPr>
      <t>Full-time equivalents are rounded to the nearest whole number. Calculations are based on the full-time equivalents rounded to the first decimal.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Teacher and Administrator data as of October 31st. </t>
    </r>
    <r>
      <rPr>
        <b/>
        <sz val="7"/>
        <rFont val="Times New Roman"/>
        <family val="1"/>
      </rPr>
      <t xml:space="preserve"> </t>
    </r>
  </si>
  <si>
    <t>Substitute Teachers</t>
  </si>
  <si>
    <r>
      <t>Full-time Equivalent Teachers</t>
    </r>
    <r>
      <rPr>
        <vertAlign val="superscript"/>
        <sz val="8"/>
        <rFont val="Times New Roman"/>
        <family val="1"/>
      </rPr>
      <t>1</t>
    </r>
  </si>
  <si>
    <r>
      <t>Percent of Total Instructional Days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Taught by Substitutes</t>
    </r>
  </si>
  <si>
    <r>
      <t xml:space="preserve">1 </t>
    </r>
    <r>
      <rPr>
        <sz val="7"/>
        <rFont val="Times New Roman"/>
        <family val="1"/>
      </rPr>
      <t xml:space="preserve">Full-time equivalents are rounded to the nearest whole number. Calculations are based on the full-time equivalents rounded to the first decimal. Teacher and Administrator data as of October 31st.  </t>
    </r>
  </si>
  <si>
    <r>
      <t>Table 30.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Substitute Teachers by Years Teaching Experience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Gender, 2021-22 and 2022-23</t>
    </r>
  </si>
  <si>
    <r>
      <t xml:space="preserve">1 </t>
    </r>
    <r>
      <rPr>
        <sz val="7"/>
        <rFont val="Times New Roman"/>
        <family val="1"/>
      </rPr>
      <t xml:space="preserve">185 teaching days is equal to one year of teaching experience. </t>
    </r>
  </si>
  <si>
    <r>
      <t>Table 31.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Substitute Teachers by Years Teaching Experience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2012-13 to 2022-23</t>
    </r>
  </si>
  <si>
    <r>
      <t>Table 32.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Teachers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Who Retired in 2022-23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District-Region and Gender </t>
    </r>
  </si>
  <si>
    <r>
      <t>with the Average Age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Upon Retirement</t>
    </r>
  </si>
  <si>
    <r>
      <t>2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Age as of December 31.  </t>
    </r>
  </si>
  <si>
    <r>
      <t>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Full-time equivalents are rounded to the nearest whole number.  Calculations are based on full-time equivalents rounded to the first decimal. Teacher and Administrator data as of October 31st.  </t>
    </r>
  </si>
  <si>
    <r>
      <rPr>
        <b/>
        <vertAlign val="superscript"/>
        <sz val="7"/>
        <rFont val="Times New Roman"/>
        <family val="1"/>
      </rPr>
      <t>1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The numbers shown do not represent student assistants working full days.  The number of hours student assistants are required to work is dependent upon students’ needs.</t>
    </r>
  </si>
  <si>
    <r>
      <t>of Full-time Equivalent</t>
    </r>
    <r>
      <rPr>
        <b/>
        <vertAlign val="superscript"/>
        <sz val="11"/>
        <rFont val="Times New Roman"/>
        <family val="1"/>
      </rPr>
      <t xml:space="preserve">4 </t>
    </r>
    <r>
      <rPr>
        <b/>
        <sz val="11"/>
        <rFont val="Times New Roman"/>
        <family val="1"/>
      </rPr>
      <t>Teachers, 2013-14 to 2023-24</t>
    </r>
  </si>
  <si>
    <t>Equivalent to Full-time Teaching Units</t>
  </si>
  <si>
    <r>
      <rPr>
        <b/>
        <vertAlign val="superscript"/>
        <sz val="7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Includes directors, regional education officers, assistant directors, directors of schools, and program specialists.</t>
    </r>
  </si>
  <si>
    <r>
      <t>Table 25</t>
    </r>
    <r>
      <rPr>
        <b/>
        <sz val="10"/>
        <rFont val="Arial"/>
        <family val="2"/>
      </rPr>
      <t>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Times New Roman"/>
        <family val="1"/>
      </rPr>
      <t>Full-time Equivalent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Teachers by District-Region and Years Teaching Experience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,</t>
    </r>
  </si>
  <si>
    <t>Total Substitute Days</t>
  </si>
  <si>
    <r>
      <rPr>
        <b/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 xml:space="preserve"> The numbers shown do not represent student assistants working full days.  The number of hours student assistants are required to work is dependent upon students’ needs.</t>
    </r>
  </si>
  <si>
    <r>
      <rPr>
        <b/>
        <vertAlign val="superscript"/>
        <sz val="7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Age as of December 31.  </t>
    </r>
  </si>
  <si>
    <r>
      <rPr>
        <b/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 xml:space="preserve">185 teaching days is equal to one year of teaching experience. </t>
    </r>
  </si>
  <si>
    <r>
      <t xml:space="preserve">1  </t>
    </r>
    <r>
      <rPr>
        <sz val="7"/>
        <rFont val="Times New Roman"/>
        <family val="1"/>
      </rPr>
      <t>Based on year beginning September 1 and ending August 31.</t>
    </r>
  </si>
  <si>
    <r>
      <t>Table 33.</t>
    </r>
    <r>
      <rPr>
        <b/>
        <sz val="8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1"/>
        <rFont val="Times New Roman"/>
        <family val="1"/>
      </rPr>
      <t>First-Time Teachers</t>
    </r>
    <r>
      <rPr>
        <b/>
        <vertAlign val="superscript"/>
        <sz val="11"/>
        <rFont val="Times New Roman"/>
        <family val="1"/>
      </rPr>
      <t>1,2</t>
    </r>
    <r>
      <rPr>
        <b/>
        <sz val="11"/>
        <rFont val="Times New Roman"/>
        <family val="1"/>
      </rPr>
      <t xml:space="preserve"> by District-Region and Gender, 2019-20 to 2023-24</t>
    </r>
  </si>
  <si>
    <r>
      <rPr>
        <b/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There are 185 instructional days in a school year. Calculations for 2019-20 are based on 124 instructional days because all schools closed on March 13, 2020 due to the Covid-19 pandemic.  The number of instructional days for 2020-21 is not available.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</si>
</sst>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_);_(@_)"/>
    <numFmt numFmtId="170" formatCode="#,##0.0"/>
    <numFmt numFmtId="171" formatCode="###0"/>
    <numFmt numFmtId="172" formatCode="####.0000"/>
    <numFmt numFmtId="173" formatCode="####.000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0.0000"/>
    <numFmt numFmtId="178" formatCode="0.000"/>
    <numFmt numFmtId="179" formatCode="#,##0.0000"/>
    <numFmt numFmtId="180" formatCode="###0.0000"/>
    <numFmt numFmtId="181" formatCode="###0.000000000000000"/>
    <numFmt numFmtId="182" formatCode="###0.00"/>
    <numFmt numFmtId="183" formatCode="###0.00000000"/>
    <numFmt numFmtId="184" formatCode="###0.0"/>
    <numFmt numFmtId="185" formatCode="###0.000000000000"/>
  </numFmts>
  <fonts count="58">
    <font>
      <sz val="8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1"/>
      <color indexed="60"/>
      <name val="Arial Bold"/>
      <family val="0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1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vertAlign val="superscript"/>
      <sz val="7"/>
      <name val="Times New Roman"/>
      <family val="1"/>
    </font>
    <font>
      <vertAlign val="superscript"/>
      <sz val="7"/>
      <name val="Times New Roman"/>
      <family val="1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7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1"/>
      </right>
      <top>
        <color indexed="61"/>
      </top>
      <bottom>
        <color indexed="22"/>
      </bottom>
    </border>
    <border>
      <left>
        <color indexed="61"/>
      </left>
      <right style="thin">
        <color indexed="63"/>
      </right>
      <top>
        <color indexed="61"/>
      </top>
      <bottom>
        <color indexed="22"/>
      </bottom>
    </border>
    <border>
      <left style="thin">
        <color indexed="63"/>
      </left>
      <right style="thin">
        <color indexed="63"/>
      </right>
      <top>
        <color indexed="61"/>
      </top>
      <bottom>
        <color indexed="22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33" borderId="1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33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0" borderId="0" xfId="42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5" fillId="0" borderId="0" xfId="42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33" borderId="12" xfId="0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168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justify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33" borderId="11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 readingOrder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3" fontId="4" fillId="0" borderId="0" xfId="0" applyNumberFormat="1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0" fontId="5" fillId="33" borderId="10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5" fillId="33" borderId="11" xfId="0" applyFont="1" applyFill="1" applyBorder="1" applyAlignment="1">
      <alignment horizontal="left" vertical="center" readingOrder="1"/>
    </xf>
    <xf numFmtId="0" fontId="5" fillId="33" borderId="11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3" fontId="0" fillId="0" borderId="0" xfId="0" applyNumberFormat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5" fillId="33" borderId="11" xfId="42" applyNumberFormat="1" applyFont="1" applyFill="1" applyBorder="1" applyAlignment="1">
      <alignment horizontal="center" vertical="center" readingOrder="1"/>
    </xf>
    <xf numFmtId="175" fontId="5" fillId="0" borderId="0" xfId="42" applyNumberFormat="1" applyFont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readingOrder="1"/>
    </xf>
    <xf numFmtId="168" fontId="5" fillId="33" borderId="11" xfId="0" applyNumberFormat="1" applyFont="1" applyFill="1" applyBorder="1" applyAlignment="1">
      <alignment horizontal="center" vertical="center" readingOrder="1"/>
    </xf>
    <xf numFmtId="3" fontId="4" fillId="0" borderId="0" xfId="0" applyNumberFormat="1" applyFont="1" applyAlignment="1">
      <alignment horizontal="center" vertical="center" readingOrder="1"/>
    </xf>
    <xf numFmtId="1" fontId="5" fillId="0" borderId="0" xfId="0" applyNumberFormat="1" applyFont="1" applyAlignment="1">
      <alignment horizontal="center" vertical="center" readingOrder="1"/>
    </xf>
    <xf numFmtId="168" fontId="4" fillId="0" borderId="0" xfId="0" applyNumberFormat="1" applyFont="1" applyAlignment="1">
      <alignment horizontal="center" vertical="center" readingOrder="1"/>
    </xf>
    <xf numFmtId="168" fontId="5" fillId="0" borderId="0" xfId="0" applyNumberFormat="1" applyFont="1" applyAlignment="1">
      <alignment horizontal="center" vertical="center" readingOrder="1"/>
    </xf>
    <xf numFmtId="168" fontId="4" fillId="0" borderId="0" xfId="0" applyNumberFormat="1" applyFont="1" applyAlignment="1">
      <alignment horizontal="center" readingOrder="1"/>
    </xf>
    <xf numFmtId="0" fontId="4" fillId="0" borderId="0" xfId="0" applyFont="1" applyAlignment="1">
      <alignment horizontal="center" readingOrder="1"/>
    </xf>
    <xf numFmtId="0" fontId="0" fillId="0" borderId="0" xfId="0" applyFill="1" applyAlignment="1">
      <alignment horizontal="center" readingOrder="1"/>
    </xf>
    <xf numFmtId="37" fontId="5" fillId="0" borderId="0" xfId="42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2" fillId="33" borderId="11" xfId="54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top" wrapText="1"/>
    </xf>
    <xf numFmtId="3" fontId="5" fillId="34" borderId="0" xfId="0" applyNumberFormat="1" applyFont="1" applyFill="1" applyAlignment="1">
      <alignment horizontal="center"/>
    </xf>
    <xf numFmtId="1" fontId="5" fillId="34" borderId="0" xfId="0" applyNumberFormat="1" applyFont="1" applyFill="1" applyAlignment="1">
      <alignment horizontal="center" vertical="center" readingOrder="1"/>
    </xf>
    <xf numFmtId="3" fontId="5" fillId="34" borderId="0" xfId="42" applyNumberFormat="1" applyFont="1" applyFill="1" applyAlignment="1">
      <alignment horizontal="center" vertical="center" readingOrder="1"/>
    </xf>
    <xf numFmtId="0" fontId="0" fillId="34" borderId="0" xfId="0" applyFill="1" applyAlignment="1">
      <alignment vertical="center" readingOrder="1"/>
    </xf>
    <xf numFmtId="0" fontId="5" fillId="34" borderId="0" xfId="0" applyFont="1" applyFill="1" applyAlignment="1">
      <alignment vertical="center" readingOrder="1"/>
    </xf>
    <xf numFmtId="0" fontId="0" fillId="34" borderId="0" xfId="0" applyFill="1" applyAlignment="1">
      <alignment horizontal="center" vertical="center" readingOrder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1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0" fontId="6" fillId="0" borderId="0" xfId="59" applyFont="1" applyAlignment="1">
      <alignment vertical="center"/>
      <protection/>
    </xf>
    <xf numFmtId="0" fontId="0" fillId="0" borderId="0" xfId="59" applyAlignment="1">
      <alignment vertical="center"/>
      <protection/>
    </xf>
    <xf numFmtId="0" fontId="4" fillId="0" borderId="0" xfId="59" applyFont="1">
      <alignment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5" fillId="33" borderId="11" xfId="59" applyFont="1" applyFill="1" applyBorder="1" applyAlignment="1">
      <alignment horizontal="left" vertical="center" wrapText="1"/>
      <protection/>
    </xf>
    <xf numFmtId="0" fontId="5" fillId="33" borderId="11" xfId="59" applyFont="1" applyFill="1" applyBorder="1" applyAlignment="1">
      <alignment horizontal="center" vertical="center"/>
      <protection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0" xfId="59" applyFont="1" applyAlignment="1">
      <alignment wrapText="1"/>
      <protection/>
    </xf>
    <xf numFmtId="0" fontId="5" fillId="0" borderId="0" xfId="59" applyFont="1">
      <alignment/>
      <protection/>
    </xf>
    <xf numFmtId="0" fontId="5" fillId="33" borderId="11" xfId="59" applyFont="1" applyFill="1" applyBorder="1" applyAlignment="1">
      <alignment vertical="center" wrapText="1"/>
      <protection/>
    </xf>
    <xf numFmtId="1" fontId="5" fillId="33" borderId="11" xfId="59" applyNumberFormat="1" applyFont="1" applyFill="1" applyBorder="1" applyAlignment="1">
      <alignment horizontal="center" vertical="center"/>
      <protection/>
    </xf>
    <xf numFmtId="179" fontId="5" fillId="0" borderId="0" xfId="0" applyNumberFormat="1" applyFont="1" applyAlignment="1">
      <alignment horizontal="center" vertical="center" readingOrder="1"/>
    </xf>
    <xf numFmtId="1" fontId="0" fillId="0" borderId="0" xfId="0" applyNumberFormat="1" applyAlignment="1">
      <alignment vertical="center" readingOrder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1" fontId="5" fillId="0" borderId="0" xfId="59" applyNumberFormat="1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" fontId="5" fillId="33" borderId="11" xfId="59" applyNumberFormat="1" applyFont="1" applyFill="1" applyBorder="1" applyAlignment="1">
      <alignment vertical="center"/>
      <protection/>
    </xf>
    <xf numFmtId="168" fontId="0" fillId="0" borderId="0" xfId="0" applyNumberFormat="1" applyAlignment="1">
      <alignment vertical="center"/>
    </xf>
    <xf numFmtId="1" fontId="5" fillId="33" borderId="11" xfId="0" applyNumberFormat="1" applyFont="1" applyFill="1" applyBorder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0" fontId="0" fillId="0" borderId="0" xfId="0" applyNumberFormat="1" applyAlignment="1">
      <alignment/>
    </xf>
    <xf numFmtId="0" fontId="10" fillId="0" borderId="0" xfId="63">
      <alignment/>
      <protection/>
    </xf>
    <xf numFmtId="0" fontId="10" fillId="0" borderId="0" xfId="65" applyAlignment="1">
      <alignment horizontal="center"/>
      <protection/>
    </xf>
    <xf numFmtId="0" fontId="10" fillId="0" borderId="0" xfId="68">
      <alignment/>
      <protection/>
    </xf>
    <xf numFmtId="171" fontId="0" fillId="34" borderId="0" xfId="0" applyNumberFormat="1" applyFill="1" applyBorder="1" applyAlignment="1">
      <alignment/>
    </xf>
    <xf numFmtId="0" fontId="5" fillId="0" borderId="0" xfId="59" applyFont="1" applyAlignment="1">
      <alignment horizontal="center" shrinkToFit="1"/>
      <protection/>
    </xf>
    <xf numFmtId="0" fontId="5" fillId="0" borderId="0" xfId="59" applyFont="1" applyAlignment="1">
      <alignment horizontal="center" vertical="center" shrinkToFit="1"/>
      <protection/>
    </xf>
    <xf numFmtId="0" fontId="10" fillId="0" borderId="0" xfId="66">
      <alignment/>
      <protection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67">
      <alignment/>
      <protection/>
    </xf>
    <xf numFmtId="0" fontId="20" fillId="35" borderId="0" xfId="67" applyFont="1" applyFill="1">
      <alignment/>
      <protection/>
    </xf>
    <xf numFmtId="0" fontId="21" fillId="0" borderId="0" xfId="67" applyFont="1" applyBorder="1" applyAlignment="1">
      <alignment horizontal="left" wrapText="1"/>
      <protection/>
    </xf>
    <xf numFmtId="0" fontId="21" fillId="0" borderId="13" xfId="67" applyFont="1" applyBorder="1" applyAlignment="1">
      <alignment horizontal="center" wrapText="1"/>
      <protection/>
    </xf>
    <xf numFmtId="0" fontId="10" fillId="0" borderId="0" xfId="64">
      <alignment/>
      <protection/>
    </xf>
    <xf numFmtId="0" fontId="0" fillId="0" borderId="0" xfId="59">
      <alignment/>
      <protection/>
    </xf>
    <xf numFmtId="1" fontId="5" fillId="0" borderId="0" xfId="59" applyNumberFormat="1" applyFont="1">
      <alignment/>
      <protection/>
    </xf>
    <xf numFmtId="0" fontId="18" fillId="0" borderId="0" xfId="59" applyFont="1" applyAlignment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23" fillId="33" borderId="10" xfId="59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18" fillId="0" borderId="0" xfId="0" applyFont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5" fillId="33" borderId="12" xfId="0" applyFont="1" applyFill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readingOrder="1"/>
    </xf>
    <xf numFmtId="3" fontId="5" fillId="33" borderId="10" xfId="0" applyNumberFormat="1" applyFont="1" applyFill="1" applyBorder="1" applyAlignment="1">
      <alignment horizontal="center" vertical="center" readingOrder="1"/>
    </xf>
    <xf numFmtId="3" fontId="5" fillId="33" borderId="11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68" fontId="5" fillId="33" borderId="0" xfId="0" applyNumberFormat="1" applyFont="1" applyFill="1" applyBorder="1" applyAlignment="1">
      <alignment horizontal="center" vertical="center"/>
    </xf>
    <xf numFmtId="168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14" xfId="67" applyFont="1" applyBorder="1" applyAlignment="1">
      <alignment horizontal="center" wrapText="1"/>
      <protection/>
    </xf>
    <xf numFmtId="0" fontId="21" fillId="0" borderId="15" xfId="67" applyFont="1" applyBorder="1" applyAlignment="1">
      <alignment horizontal="center" wrapText="1"/>
      <protection/>
    </xf>
    <xf numFmtId="0" fontId="11" fillId="0" borderId="0" xfId="67" applyFont="1" applyBorder="1" applyAlignment="1">
      <alignment horizontal="center" vertical="center" wrapText="1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5" fillId="33" borderId="12" xfId="59" applyFont="1" applyFill="1" applyBorder="1" applyAlignment="1">
      <alignment horizontal="center" vertical="center"/>
      <protection/>
    </xf>
    <xf numFmtId="0" fontId="18" fillId="0" borderId="0" xfId="59" applyFont="1" applyAlignment="1">
      <alignment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Dist AGE, Salary &amp; Experience" xfId="63"/>
    <cellStyle name="Normal_Dist AGE, Salary &amp; Experience_1" xfId="64"/>
    <cellStyle name="Normal_Retired Teachers" xfId="65"/>
    <cellStyle name="Normal_Student Assistants" xfId="66"/>
    <cellStyle name="Normal_Subs by AGE" xfId="67"/>
    <cellStyle name="Normal_Subs by Exp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PageLayoutView="0" workbookViewId="0" topLeftCell="A1">
      <selection activeCell="K1" sqref="K1"/>
    </sheetView>
  </sheetViews>
  <sheetFormatPr defaultColWidth="9.33203125" defaultRowHeight="11.25"/>
  <cols>
    <col min="1" max="1" width="17.16015625" style="2" customWidth="1"/>
    <col min="2" max="2" width="13" style="2" customWidth="1"/>
    <col min="4" max="5" width="13" style="2" customWidth="1"/>
    <col min="6" max="6" width="13" style="0" customWidth="1"/>
    <col min="7" max="8" width="13" style="2" customWidth="1"/>
  </cols>
  <sheetData>
    <row r="1" spans="1:8" ht="18" customHeight="1">
      <c r="A1" s="190" t="s">
        <v>158</v>
      </c>
      <c r="B1" s="190"/>
      <c r="C1" s="190"/>
      <c r="D1" s="190"/>
      <c r="E1" s="190"/>
      <c r="F1" s="190"/>
      <c r="G1" s="190"/>
      <c r="H1" s="190"/>
    </row>
    <row r="2" ht="12" customHeight="1"/>
    <row r="3" spans="1:8" s="16" customFormat="1" ht="25.5" customHeight="1">
      <c r="A3" s="24" t="s">
        <v>0</v>
      </c>
      <c r="B3" s="24" t="s">
        <v>1</v>
      </c>
      <c r="C3" s="23"/>
      <c r="D3" s="24" t="s">
        <v>0</v>
      </c>
      <c r="E3" s="24" t="s">
        <v>1</v>
      </c>
      <c r="F3" s="23"/>
      <c r="G3" s="24" t="s">
        <v>0</v>
      </c>
      <c r="H3" s="24" t="s">
        <v>1</v>
      </c>
    </row>
    <row r="4" spans="1:8" s="15" customFormat="1" ht="4.5" customHeight="1">
      <c r="A4" s="41"/>
      <c r="B4" s="41"/>
      <c r="C4" s="25"/>
      <c r="D4" s="41"/>
      <c r="E4" s="41"/>
      <c r="F4" s="25"/>
      <c r="G4" s="41"/>
      <c r="H4" s="41"/>
    </row>
    <row r="5" spans="1:8" s="15" customFormat="1" ht="10.5" customHeight="1">
      <c r="A5" s="26" t="s">
        <v>19</v>
      </c>
      <c r="B5" s="27">
        <v>7072</v>
      </c>
      <c r="C5" s="26"/>
      <c r="D5" s="26" t="s">
        <v>11</v>
      </c>
      <c r="E5" s="27">
        <v>8015</v>
      </c>
      <c r="F5" s="26"/>
      <c r="G5" s="26" t="s">
        <v>105</v>
      </c>
      <c r="H5" s="27">
        <v>5498</v>
      </c>
    </row>
    <row r="6" spans="1:8" s="15" customFormat="1" ht="10.5" customHeight="1">
      <c r="A6" s="26" t="s">
        <v>21</v>
      </c>
      <c r="B6" s="27">
        <v>7358</v>
      </c>
      <c r="C6" s="26"/>
      <c r="D6" s="26" t="s">
        <v>12</v>
      </c>
      <c r="E6" s="27">
        <v>7951</v>
      </c>
      <c r="F6" s="26"/>
      <c r="G6" s="26" t="s">
        <v>107</v>
      </c>
      <c r="H6" s="27">
        <v>5572</v>
      </c>
    </row>
    <row r="7" spans="1:8" s="15" customFormat="1" ht="10.5" customHeight="1">
      <c r="A7" s="26" t="s">
        <v>23</v>
      </c>
      <c r="B7" s="27">
        <v>7427</v>
      </c>
      <c r="C7" s="26"/>
      <c r="D7" s="26" t="s">
        <v>13</v>
      </c>
      <c r="E7" s="27">
        <v>7885</v>
      </c>
      <c r="F7" s="26"/>
      <c r="G7" s="26" t="s">
        <v>109</v>
      </c>
      <c r="H7" s="27">
        <v>5569</v>
      </c>
    </row>
    <row r="8" spans="1:8" s="15" customFormat="1" ht="10.5" customHeight="1">
      <c r="A8" s="26" t="s">
        <v>25</v>
      </c>
      <c r="B8" s="27">
        <v>7694</v>
      </c>
      <c r="C8" s="26"/>
      <c r="D8" s="26" t="s">
        <v>14</v>
      </c>
      <c r="E8" s="27">
        <v>7769</v>
      </c>
      <c r="F8" s="26"/>
      <c r="G8" s="26" t="s">
        <v>110</v>
      </c>
      <c r="H8" s="27">
        <v>5544</v>
      </c>
    </row>
    <row r="9" spans="1:8" s="15" customFormat="1" ht="10.5" customHeight="1">
      <c r="A9" s="26" t="s">
        <v>27</v>
      </c>
      <c r="B9" s="27">
        <v>7694</v>
      </c>
      <c r="C9" s="26"/>
      <c r="D9" s="26" t="s">
        <v>15</v>
      </c>
      <c r="E9" s="27">
        <v>7521</v>
      </c>
      <c r="F9" s="26"/>
      <c r="G9" s="28" t="s">
        <v>115</v>
      </c>
      <c r="H9" s="27">
        <v>5529</v>
      </c>
    </row>
    <row r="10" spans="1:8" s="15" customFormat="1" ht="10.5" customHeight="1">
      <c r="A10" s="26" t="s">
        <v>29</v>
      </c>
      <c r="B10" s="27">
        <v>7690</v>
      </c>
      <c r="C10" s="26"/>
      <c r="D10" s="26" t="s">
        <v>16</v>
      </c>
      <c r="E10" s="27">
        <v>7259</v>
      </c>
      <c r="F10" s="26"/>
      <c r="G10" s="28" t="s">
        <v>116</v>
      </c>
      <c r="H10" s="27">
        <v>5515</v>
      </c>
    </row>
    <row r="11" spans="1:8" s="15" customFormat="1" ht="10.5" customHeight="1">
      <c r="A11" s="26" t="s">
        <v>31</v>
      </c>
      <c r="B11" s="27">
        <v>7602</v>
      </c>
      <c r="C11" s="26"/>
      <c r="D11" s="26" t="s">
        <v>17</v>
      </c>
      <c r="E11" s="27">
        <v>7101</v>
      </c>
      <c r="F11" s="26"/>
      <c r="G11" s="28" t="s">
        <v>117</v>
      </c>
      <c r="H11" s="29">
        <v>5357</v>
      </c>
    </row>
    <row r="12" spans="1:8" s="15" customFormat="1" ht="10.5" customHeight="1">
      <c r="A12" s="26" t="s">
        <v>33</v>
      </c>
      <c r="B12" s="27">
        <v>7597</v>
      </c>
      <c r="C12" s="26"/>
      <c r="D12" s="26" t="s">
        <v>18</v>
      </c>
      <c r="E12" s="27">
        <v>6705</v>
      </c>
      <c r="F12" s="26"/>
      <c r="G12" s="28" t="s">
        <v>124</v>
      </c>
      <c r="H12" s="29">
        <v>5379</v>
      </c>
    </row>
    <row r="13" spans="1:8" s="15" customFormat="1" ht="10.5" customHeight="1">
      <c r="A13" s="26" t="s">
        <v>2</v>
      </c>
      <c r="B13" s="27">
        <v>7678</v>
      </c>
      <c r="C13" s="26"/>
      <c r="D13" s="26" t="s">
        <v>20</v>
      </c>
      <c r="E13" s="27">
        <v>6453</v>
      </c>
      <c r="F13" s="26"/>
      <c r="G13" s="28" t="s">
        <v>125</v>
      </c>
      <c r="H13" s="29">
        <v>5314.62</v>
      </c>
    </row>
    <row r="14" spans="1:8" s="15" customFormat="1" ht="10.5" customHeight="1">
      <c r="A14" s="26" t="s">
        <v>3</v>
      </c>
      <c r="B14" s="27">
        <v>7723</v>
      </c>
      <c r="C14" s="26"/>
      <c r="D14" s="26" t="s">
        <v>22</v>
      </c>
      <c r="E14" s="27">
        <v>6372</v>
      </c>
      <c r="F14" s="26"/>
      <c r="G14" s="28" t="s">
        <v>126</v>
      </c>
      <c r="H14" s="29">
        <v>5222</v>
      </c>
    </row>
    <row r="15" spans="1:8" s="15" customFormat="1" ht="10.5" customHeight="1">
      <c r="A15" s="26" t="s">
        <v>4</v>
      </c>
      <c r="B15" s="27">
        <v>8191</v>
      </c>
      <c r="C15" s="26"/>
      <c r="D15" s="26" t="s">
        <v>24</v>
      </c>
      <c r="E15" s="27">
        <v>6283</v>
      </c>
      <c r="F15" s="26"/>
      <c r="G15" s="28" t="s">
        <v>127</v>
      </c>
      <c r="H15" s="29">
        <v>5222</v>
      </c>
    </row>
    <row r="16" spans="1:8" s="15" customFormat="1" ht="10.5" customHeight="1">
      <c r="A16" s="26" t="s">
        <v>5</v>
      </c>
      <c r="B16" s="27">
        <v>8177</v>
      </c>
      <c r="C16" s="26"/>
      <c r="D16" s="26" t="s">
        <v>26</v>
      </c>
      <c r="E16" s="27">
        <v>6264</v>
      </c>
      <c r="F16" s="26"/>
      <c r="G16" s="28" t="s">
        <v>133</v>
      </c>
      <c r="H16" s="29">
        <v>5192</v>
      </c>
    </row>
    <row r="17" spans="1:8" s="15" customFormat="1" ht="10.5" customHeight="1">
      <c r="A17" s="26" t="s">
        <v>6</v>
      </c>
      <c r="B17" s="27">
        <v>8073</v>
      </c>
      <c r="C17" s="26"/>
      <c r="D17" s="26" t="s">
        <v>28</v>
      </c>
      <c r="E17" s="27">
        <v>6065</v>
      </c>
      <c r="F17" s="26"/>
      <c r="G17" s="28" t="s">
        <v>135</v>
      </c>
      <c r="H17" s="29">
        <v>5108</v>
      </c>
    </row>
    <row r="18" spans="1:22" s="15" customFormat="1" ht="10.5" customHeight="1">
      <c r="A18" s="26" t="s">
        <v>7</v>
      </c>
      <c r="B18" s="27">
        <v>8065</v>
      </c>
      <c r="C18" s="26"/>
      <c r="D18" s="26" t="s">
        <v>30</v>
      </c>
      <c r="E18" s="27">
        <v>5865</v>
      </c>
      <c r="F18" s="26"/>
      <c r="G18" s="28" t="s">
        <v>137</v>
      </c>
      <c r="H18" s="29">
        <v>5280.6</v>
      </c>
      <c r="V18" s="21"/>
    </row>
    <row r="19" spans="1:8" s="15" customFormat="1" ht="10.5" customHeight="1">
      <c r="A19" s="26" t="s">
        <v>8</v>
      </c>
      <c r="B19" s="27">
        <v>8120</v>
      </c>
      <c r="C19" s="26"/>
      <c r="D19" s="26" t="s">
        <v>32</v>
      </c>
      <c r="E19" s="27">
        <v>5634</v>
      </c>
      <c r="F19" s="26"/>
      <c r="G19" s="28" t="s">
        <v>139</v>
      </c>
      <c r="H19" s="29">
        <v>5166</v>
      </c>
    </row>
    <row r="20" spans="1:9" s="15" customFormat="1" ht="10.5" customHeight="1">
      <c r="A20" s="26" t="s">
        <v>9</v>
      </c>
      <c r="B20" s="27">
        <v>8110</v>
      </c>
      <c r="C20" s="26"/>
      <c r="D20" s="26" t="s">
        <v>34</v>
      </c>
      <c r="E20" s="27">
        <v>5485</v>
      </c>
      <c r="F20" s="26"/>
      <c r="G20" s="28" t="s">
        <v>140</v>
      </c>
      <c r="H20" s="29">
        <v>5395.25</v>
      </c>
      <c r="I20" s="21"/>
    </row>
    <row r="21" spans="1:13" s="15" customFormat="1" ht="10.5" customHeight="1">
      <c r="A21" s="26" t="s">
        <v>10</v>
      </c>
      <c r="B21" s="27">
        <v>8035</v>
      </c>
      <c r="C21" s="26"/>
      <c r="D21" s="26" t="s">
        <v>104</v>
      </c>
      <c r="E21" s="27">
        <v>5443</v>
      </c>
      <c r="F21" s="26"/>
      <c r="G21" s="28" t="s">
        <v>157</v>
      </c>
      <c r="H21" s="29">
        <v>5232.4</v>
      </c>
      <c r="I21" s="21"/>
      <c r="J21" s="21"/>
      <c r="M21" s="21"/>
    </row>
    <row r="22" spans="1:8" s="15" customFormat="1" ht="6.75" customHeight="1">
      <c r="A22" s="41"/>
      <c r="B22" s="41"/>
      <c r="C22" s="26"/>
      <c r="D22" s="26"/>
      <c r="E22" s="27"/>
      <c r="F22" s="26"/>
      <c r="G22" s="41"/>
      <c r="H22" s="41"/>
    </row>
    <row r="23" spans="1:8" s="15" customFormat="1" ht="9.75">
      <c r="A23" s="116"/>
      <c r="B23" s="116"/>
      <c r="C23" s="116"/>
      <c r="D23" s="116"/>
      <c r="E23" s="116"/>
      <c r="F23" s="116"/>
      <c r="G23" s="116"/>
      <c r="H23" s="116"/>
    </row>
    <row r="25" spans="1:8" ht="24.75" customHeight="1">
      <c r="A25" s="191" t="s">
        <v>163</v>
      </c>
      <c r="B25" s="191"/>
      <c r="C25" s="191"/>
      <c r="D25" s="191"/>
      <c r="E25" s="191"/>
      <c r="F25" s="191"/>
      <c r="G25" s="191"/>
      <c r="H25" s="191"/>
    </row>
    <row r="26" ht="11.25">
      <c r="A26" s="177" t="s">
        <v>142</v>
      </c>
    </row>
  </sheetData>
  <sheetProtection/>
  <mergeCells count="2">
    <mergeCell ref="A1:H1"/>
    <mergeCell ref="A25:H2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"/>
  <sheetViews>
    <sheetView showGridLines="0" zoomScale="99" zoomScaleNormal="99" zoomScalePageLayoutView="0" workbookViewId="0" topLeftCell="A1">
      <selection activeCell="I10" sqref="I10"/>
    </sheetView>
  </sheetViews>
  <sheetFormatPr defaultColWidth="9.33203125" defaultRowHeight="11.25"/>
  <cols>
    <col min="1" max="4" width="25.16015625" style="0" customWidth="1"/>
    <col min="5" max="5" width="9.16015625" style="151" customWidth="1"/>
  </cols>
  <sheetData>
    <row r="1" spans="1:4" ht="16.5">
      <c r="A1" s="74" t="s">
        <v>154</v>
      </c>
      <c r="B1" s="166"/>
      <c r="C1" s="166"/>
      <c r="D1" s="9"/>
    </row>
    <row r="2" spans="1:24" ht="13.5">
      <c r="A2" s="9"/>
      <c r="B2" s="9"/>
      <c r="C2" s="9"/>
      <c r="D2" s="9"/>
      <c r="G2" s="181"/>
      <c r="H2" s="180"/>
      <c r="I2" s="180"/>
      <c r="J2" s="180"/>
      <c r="K2" s="180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180"/>
    </row>
    <row r="3" spans="1:24" ht="12.75">
      <c r="A3" s="24" t="s">
        <v>83</v>
      </c>
      <c r="B3" s="24" t="s">
        <v>50</v>
      </c>
      <c r="C3" s="24" t="s">
        <v>35</v>
      </c>
      <c r="D3" s="24" t="s">
        <v>36</v>
      </c>
      <c r="G3" s="182"/>
      <c r="H3" s="182"/>
      <c r="I3" s="219"/>
      <c r="J3" s="220"/>
      <c r="K3" s="183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4" ht="12.75">
      <c r="A4" s="71"/>
      <c r="B4" s="81"/>
      <c r="C4" s="81"/>
      <c r="D4" s="81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</row>
    <row r="5" spans="1:24" ht="12.75">
      <c r="A5" s="71" t="s">
        <v>103</v>
      </c>
      <c r="B5" s="71">
        <v>32</v>
      </c>
      <c r="C5" s="71">
        <v>110</v>
      </c>
      <c r="D5" s="71">
        <f>B5+C5</f>
        <v>142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1:24" ht="12.75">
      <c r="A6" s="71" t="s">
        <v>65</v>
      </c>
      <c r="B6" s="71">
        <v>87</v>
      </c>
      <c r="C6" s="71">
        <v>247</v>
      </c>
      <c r="D6" s="71">
        <f aca="true" t="shared" si="0" ref="D6:D13">B6+C6</f>
        <v>334</v>
      </c>
      <c r="E6" s="173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</row>
    <row r="7" spans="1:24" ht="12.75">
      <c r="A7" s="71" t="s">
        <v>66</v>
      </c>
      <c r="B7" s="71">
        <v>56</v>
      </c>
      <c r="C7" s="71">
        <v>235</v>
      </c>
      <c r="D7" s="71">
        <f t="shared" si="0"/>
        <v>291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</row>
    <row r="8" spans="1:24" ht="12.75">
      <c r="A8" s="71" t="s">
        <v>67</v>
      </c>
      <c r="B8" s="71">
        <v>57</v>
      </c>
      <c r="C8" s="71">
        <v>200</v>
      </c>
      <c r="D8" s="71">
        <f t="shared" si="0"/>
        <v>257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</row>
    <row r="9" spans="1:24" ht="12.75">
      <c r="A9" s="71" t="s">
        <v>68</v>
      </c>
      <c r="B9" s="71">
        <v>34</v>
      </c>
      <c r="C9" s="71">
        <v>188</v>
      </c>
      <c r="D9" s="71">
        <f t="shared" si="0"/>
        <v>222</v>
      </c>
      <c r="L9" s="180"/>
      <c r="M9" s="180"/>
      <c r="W9" s="180"/>
      <c r="X9" s="180"/>
    </row>
    <row r="10" spans="1:13" ht="12.75">
      <c r="A10" s="71" t="s">
        <v>69</v>
      </c>
      <c r="B10" s="71">
        <v>31</v>
      </c>
      <c r="C10" s="71">
        <v>99</v>
      </c>
      <c r="D10" s="71">
        <f t="shared" si="0"/>
        <v>130</v>
      </c>
      <c r="L10" s="180"/>
      <c r="M10" s="180"/>
    </row>
    <row r="11" spans="1:13" ht="12.75">
      <c r="A11" s="71" t="s">
        <v>70</v>
      </c>
      <c r="B11" s="71">
        <v>28</v>
      </c>
      <c r="C11" s="71">
        <v>108</v>
      </c>
      <c r="D11" s="71">
        <f t="shared" si="0"/>
        <v>136</v>
      </c>
      <c r="L11" s="180"/>
      <c r="M11" s="180"/>
    </row>
    <row r="12" spans="1:13" ht="12.75">
      <c r="A12" s="71" t="s">
        <v>71</v>
      </c>
      <c r="B12" s="71">
        <v>90</v>
      </c>
      <c r="C12" s="71">
        <v>213</v>
      </c>
      <c r="D12" s="71">
        <f t="shared" si="0"/>
        <v>303</v>
      </c>
      <c r="L12" s="180"/>
      <c r="M12" s="180"/>
    </row>
    <row r="13" spans="1:13" ht="12.75">
      <c r="A13" s="71" t="s">
        <v>72</v>
      </c>
      <c r="B13" s="71">
        <v>100</v>
      </c>
      <c r="C13" s="71">
        <v>168</v>
      </c>
      <c r="D13" s="71">
        <f t="shared" si="0"/>
        <v>268</v>
      </c>
      <c r="L13" s="180"/>
      <c r="M13" s="180"/>
    </row>
    <row r="14" spans="1:4" ht="9.75">
      <c r="A14" s="71"/>
      <c r="B14" s="81"/>
      <c r="C14" s="9"/>
      <c r="D14" s="81"/>
    </row>
    <row r="15" spans="1:4" ht="9.75">
      <c r="A15" s="38" t="s">
        <v>36</v>
      </c>
      <c r="B15" s="44">
        <f>SUM(B5:B13)</f>
        <v>515</v>
      </c>
      <c r="C15" s="44">
        <f>SUM(C5:C13)</f>
        <v>1568</v>
      </c>
      <c r="D15" s="44">
        <f>SUM(D5:D13)</f>
        <v>2083</v>
      </c>
    </row>
    <row r="16" s="9" customFormat="1" ht="9" customHeight="1">
      <c r="E16" s="150"/>
    </row>
    <row r="17" ht="11.25">
      <c r="A17" s="177" t="s">
        <v>150</v>
      </c>
    </row>
    <row r="20" ht="9.75">
      <c r="A20" s="178"/>
    </row>
  </sheetData>
  <sheetProtection/>
  <mergeCells count="2">
    <mergeCell ref="I3:J3"/>
    <mergeCell ref="L2:W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selection activeCell="R8" sqref="R8"/>
    </sheetView>
  </sheetViews>
  <sheetFormatPr defaultColWidth="9.33203125" defaultRowHeight="11.25"/>
  <cols>
    <col min="1" max="1" width="20.16015625" style="0" customWidth="1"/>
    <col min="2" max="2" width="5.66015625" style="0" customWidth="1"/>
    <col min="3" max="4" width="8.83203125" style="0" customWidth="1"/>
    <col min="6" max="7" width="8.83203125" style="0" customWidth="1"/>
    <col min="9" max="9" width="8.83203125" style="0" customWidth="1"/>
    <col min="10" max="10" width="9.83203125" style="0" customWidth="1"/>
    <col min="11" max="11" width="9" style="0" customWidth="1"/>
    <col min="12" max="12" width="4.16015625" style="0" customWidth="1"/>
    <col min="13" max="53" width="9.16015625" style="124" customWidth="1"/>
  </cols>
  <sheetData>
    <row r="1" spans="1:11" ht="16.5">
      <c r="A1" s="212" t="s">
        <v>178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9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0.25">
      <c r="A3" s="65" t="s">
        <v>43</v>
      </c>
      <c r="B3" s="36"/>
      <c r="C3" s="192" t="s">
        <v>50</v>
      </c>
      <c r="D3" s="192"/>
      <c r="E3" s="36"/>
      <c r="F3" s="192" t="s">
        <v>35</v>
      </c>
      <c r="G3" s="192"/>
      <c r="H3" s="36"/>
      <c r="I3" s="192" t="s">
        <v>36</v>
      </c>
      <c r="J3" s="192"/>
      <c r="K3" s="5"/>
    </row>
    <row r="4" spans="1:19" ht="13.5">
      <c r="A4" s="157"/>
      <c r="B4" s="38"/>
      <c r="C4" s="38" t="s">
        <v>139</v>
      </c>
      <c r="D4" s="38" t="s">
        <v>140</v>
      </c>
      <c r="E4" s="38"/>
      <c r="F4" s="38" t="s">
        <v>139</v>
      </c>
      <c r="G4" s="38" t="s">
        <v>140</v>
      </c>
      <c r="H4" s="38"/>
      <c r="I4" s="38" t="s">
        <v>139</v>
      </c>
      <c r="J4" s="38" t="s">
        <v>140</v>
      </c>
      <c r="K4" s="6"/>
      <c r="N4" s="222"/>
      <c r="O4" s="222"/>
      <c r="P4" s="222"/>
      <c r="Q4" s="222"/>
      <c r="R4" s="222"/>
      <c r="S4" s="172"/>
    </row>
    <row r="5" spans="1:19" ht="12.75">
      <c r="A5" s="58"/>
      <c r="B5" s="58"/>
      <c r="C5" s="59"/>
      <c r="D5" s="59"/>
      <c r="E5" s="59"/>
      <c r="F5" s="59"/>
      <c r="G5" s="59"/>
      <c r="H5" s="59"/>
      <c r="I5" s="59"/>
      <c r="J5" s="59"/>
      <c r="K5" s="13"/>
      <c r="M5" s="172"/>
      <c r="N5" s="172"/>
      <c r="O5" s="172"/>
      <c r="P5" s="172"/>
      <c r="Q5" s="172"/>
      <c r="R5" s="172"/>
      <c r="S5" s="172"/>
    </row>
    <row r="6" spans="1:19" ht="12.75">
      <c r="A6" s="71" t="s">
        <v>53</v>
      </c>
      <c r="B6" s="71"/>
      <c r="C6" s="81">
        <v>137</v>
      </c>
      <c r="D6" s="81">
        <v>126</v>
      </c>
      <c r="E6" s="81"/>
      <c r="F6" s="81">
        <v>385</v>
      </c>
      <c r="G6" s="81">
        <v>374</v>
      </c>
      <c r="H6" s="81"/>
      <c r="I6" s="81">
        <f aca="true" t="shared" si="0" ref="I6:J11">C6+F6</f>
        <v>522</v>
      </c>
      <c r="J6" s="81">
        <f t="shared" si="0"/>
        <v>500</v>
      </c>
      <c r="K6" s="76"/>
      <c r="M6" s="172"/>
      <c r="N6" s="172"/>
      <c r="O6" s="172"/>
      <c r="P6" s="172"/>
      <c r="Q6" s="172"/>
      <c r="R6" s="172"/>
      <c r="S6" s="172"/>
    </row>
    <row r="7" spans="1:19" ht="12.75">
      <c r="A7" s="71" t="s">
        <v>84</v>
      </c>
      <c r="B7" s="71"/>
      <c r="C7" s="81">
        <v>129</v>
      </c>
      <c r="D7" s="81">
        <v>135</v>
      </c>
      <c r="E7" s="81"/>
      <c r="F7" s="81">
        <v>526</v>
      </c>
      <c r="G7" s="81">
        <v>528</v>
      </c>
      <c r="H7" s="81"/>
      <c r="I7" s="81">
        <f t="shared" si="0"/>
        <v>655</v>
      </c>
      <c r="J7" s="81">
        <f t="shared" si="0"/>
        <v>663</v>
      </c>
      <c r="K7" s="4"/>
      <c r="M7" s="172"/>
      <c r="N7" s="172"/>
      <c r="O7" s="172"/>
      <c r="P7" s="172"/>
      <c r="Q7" s="172"/>
      <c r="R7" s="172"/>
      <c r="S7" s="172"/>
    </row>
    <row r="8" spans="1:19" ht="12.75">
      <c r="A8" s="71" t="s">
        <v>85</v>
      </c>
      <c r="B8" s="71"/>
      <c r="C8" s="81">
        <v>64</v>
      </c>
      <c r="D8" s="81">
        <v>73</v>
      </c>
      <c r="E8" s="81"/>
      <c r="F8" s="81">
        <v>284</v>
      </c>
      <c r="G8" s="81">
        <v>274</v>
      </c>
      <c r="H8" s="81"/>
      <c r="I8" s="81">
        <f t="shared" si="0"/>
        <v>348</v>
      </c>
      <c r="J8" s="81">
        <f t="shared" si="0"/>
        <v>347</v>
      </c>
      <c r="K8" s="4"/>
      <c r="S8" s="172"/>
    </row>
    <row r="9" spans="1:19" ht="12.75">
      <c r="A9" s="71" t="s">
        <v>86</v>
      </c>
      <c r="B9" s="71"/>
      <c r="C9" s="81">
        <v>29</v>
      </c>
      <c r="D9" s="81">
        <v>24</v>
      </c>
      <c r="E9" s="81"/>
      <c r="F9" s="81">
        <v>96</v>
      </c>
      <c r="G9" s="81">
        <v>96</v>
      </c>
      <c r="H9" s="81"/>
      <c r="I9" s="81">
        <f t="shared" si="0"/>
        <v>125</v>
      </c>
      <c r="J9" s="81">
        <f t="shared" si="0"/>
        <v>120</v>
      </c>
      <c r="K9" s="4"/>
      <c r="S9" s="172"/>
    </row>
    <row r="10" spans="1:19" ht="12.75">
      <c r="A10" s="71" t="s">
        <v>87</v>
      </c>
      <c r="B10" s="71"/>
      <c r="C10" s="81">
        <v>13</v>
      </c>
      <c r="D10" s="81">
        <v>15</v>
      </c>
      <c r="E10" s="81"/>
      <c r="F10" s="81">
        <v>31</v>
      </c>
      <c r="G10" s="81">
        <v>33</v>
      </c>
      <c r="H10" s="81"/>
      <c r="I10" s="81">
        <f t="shared" si="0"/>
        <v>44</v>
      </c>
      <c r="J10" s="81">
        <f t="shared" si="0"/>
        <v>48</v>
      </c>
      <c r="K10" s="4"/>
      <c r="S10" s="172"/>
    </row>
    <row r="11" spans="1:19" ht="12.75">
      <c r="A11" s="71" t="s">
        <v>88</v>
      </c>
      <c r="B11" s="71"/>
      <c r="C11" s="81">
        <v>98</v>
      </c>
      <c r="D11" s="81">
        <v>142</v>
      </c>
      <c r="E11" s="81"/>
      <c r="F11" s="81">
        <v>174</v>
      </c>
      <c r="G11" s="81">
        <v>263</v>
      </c>
      <c r="H11" s="81"/>
      <c r="I11" s="81">
        <f t="shared" si="0"/>
        <v>272</v>
      </c>
      <c r="J11" s="81">
        <f t="shared" si="0"/>
        <v>405</v>
      </c>
      <c r="K11" s="4"/>
      <c r="S11" s="172"/>
    </row>
    <row r="12" spans="1:19" ht="12.75">
      <c r="A12" s="71"/>
      <c r="B12" s="71"/>
      <c r="C12" s="81"/>
      <c r="D12" s="81"/>
      <c r="E12" s="81"/>
      <c r="F12" s="81"/>
      <c r="G12" s="81"/>
      <c r="H12" s="81"/>
      <c r="I12" s="81"/>
      <c r="J12" s="81"/>
      <c r="K12" s="4"/>
      <c r="S12" s="172"/>
    </row>
    <row r="13" spans="1:19" ht="12.75">
      <c r="A13" s="38" t="s">
        <v>36</v>
      </c>
      <c r="B13" s="38"/>
      <c r="C13" s="44">
        <f>SUM(C6:C12)</f>
        <v>470</v>
      </c>
      <c r="D13" s="44">
        <f>SUM(D6:D12)</f>
        <v>515</v>
      </c>
      <c r="E13" s="44"/>
      <c r="F13" s="44">
        <f>SUM(F6:F12)</f>
        <v>1496</v>
      </c>
      <c r="G13" s="44">
        <f>SUM(G6:G12)</f>
        <v>1568</v>
      </c>
      <c r="H13" s="44"/>
      <c r="I13" s="44">
        <f>SUM(I6:I12)</f>
        <v>1966</v>
      </c>
      <c r="J13" s="44">
        <f>SUM(J6:J12)</f>
        <v>2083</v>
      </c>
      <c r="K13" s="17"/>
      <c r="S13" s="172"/>
    </row>
    <row r="14" spans="1:19" s="124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S14" s="172"/>
    </row>
    <row r="15" ht="11.25">
      <c r="A15" s="177" t="s">
        <v>179</v>
      </c>
    </row>
  </sheetData>
  <sheetProtection/>
  <mergeCells count="5">
    <mergeCell ref="A1:K1"/>
    <mergeCell ref="N4:R4"/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8"/>
  <sheetViews>
    <sheetView showGridLines="0" zoomScalePageLayoutView="0" workbookViewId="0" topLeftCell="A1">
      <selection activeCell="K20" sqref="K20"/>
    </sheetView>
  </sheetViews>
  <sheetFormatPr defaultColWidth="9.33203125" defaultRowHeight="11.25"/>
  <cols>
    <col min="1" max="1" width="16.33203125" style="2" customWidth="1"/>
    <col min="2" max="2" width="12" style="0" customWidth="1"/>
    <col min="3" max="7" width="12" style="2" customWidth="1"/>
    <col min="8" max="8" width="13.5" style="2" customWidth="1"/>
  </cols>
  <sheetData>
    <row r="1" spans="1:8" s="9" customFormat="1" ht="15" customHeight="1">
      <c r="A1" s="99" t="s">
        <v>180</v>
      </c>
      <c r="B1" s="161"/>
      <c r="C1" s="162"/>
      <c r="D1" s="162"/>
      <c r="E1" s="162"/>
      <c r="F1" s="162"/>
      <c r="G1" s="162"/>
      <c r="H1" s="76"/>
    </row>
    <row r="2" spans="1:8" s="9" customFormat="1" ht="15" customHeight="1">
      <c r="A2" s="100"/>
      <c r="B2" s="12"/>
      <c r="C2" s="76"/>
      <c r="D2" s="76"/>
      <c r="E2" s="76"/>
      <c r="F2" s="76"/>
      <c r="G2" s="76"/>
      <c r="H2" s="76"/>
    </row>
    <row r="3" spans="1:20" s="14" customFormat="1" ht="25.5" customHeight="1">
      <c r="A3" s="55" t="s">
        <v>37</v>
      </c>
      <c r="B3" s="55" t="s">
        <v>53</v>
      </c>
      <c r="C3" s="55" t="s">
        <v>84</v>
      </c>
      <c r="D3" s="55" t="s">
        <v>85</v>
      </c>
      <c r="E3" s="55" t="s">
        <v>86</v>
      </c>
      <c r="F3" s="55" t="s">
        <v>87</v>
      </c>
      <c r="G3" s="55" t="s">
        <v>88</v>
      </c>
      <c r="H3" s="55" t="s">
        <v>36</v>
      </c>
      <c r="L3" s="9"/>
      <c r="M3" s="9"/>
      <c r="N3" s="9"/>
      <c r="O3" s="9"/>
      <c r="P3" s="9"/>
      <c r="Q3" s="9"/>
      <c r="R3" s="9"/>
      <c r="S3" s="9"/>
      <c r="T3" s="9"/>
    </row>
    <row r="4" spans="1:20" ht="6" customHeight="1">
      <c r="A4" s="40"/>
      <c r="B4" s="51"/>
      <c r="C4" s="40"/>
      <c r="D4" s="40"/>
      <c r="E4" s="40"/>
      <c r="F4" s="40"/>
      <c r="G4" s="40"/>
      <c r="H4" s="40"/>
      <c r="L4" s="9"/>
      <c r="M4" s="9"/>
      <c r="N4" s="9"/>
      <c r="O4" s="9"/>
      <c r="P4" s="9"/>
      <c r="Q4" s="9"/>
      <c r="R4" s="9"/>
      <c r="S4" s="9"/>
      <c r="T4" s="9"/>
    </row>
    <row r="5" spans="1:8" s="9" customFormat="1" ht="12.75" customHeight="1">
      <c r="A5" s="81" t="s">
        <v>116</v>
      </c>
      <c r="B5" s="81">
        <v>634</v>
      </c>
      <c r="C5" s="81">
        <v>757</v>
      </c>
      <c r="D5" s="81">
        <v>228</v>
      </c>
      <c r="E5" s="81">
        <v>103</v>
      </c>
      <c r="F5" s="81">
        <v>57</v>
      </c>
      <c r="G5" s="81">
        <v>196</v>
      </c>
      <c r="H5" s="81">
        <v>1975</v>
      </c>
    </row>
    <row r="6" spans="1:8" s="9" customFormat="1" ht="12.75" customHeight="1">
      <c r="A6" s="81" t="s">
        <v>117</v>
      </c>
      <c r="B6" s="81">
        <v>618</v>
      </c>
      <c r="C6" s="81">
        <v>801</v>
      </c>
      <c r="D6" s="81">
        <v>238</v>
      </c>
      <c r="E6" s="81">
        <v>105</v>
      </c>
      <c r="F6" s="81">
        <v>57</v>
      </c>
      <c r="G6" s="81">
        <v>109</v>
      </c>
      <c r="H6" s="81">
        <v>1928</v>
      </c>
    </row>
    <row r="7" spans="1:8" s="9" customFormat="1" ht="12.75" customHeight="1">
      <c r="A7" s="81" t="s">
        <v>124</v>
      </c>
      <c r="B7" s="81">
        <v>544</v>
      </c>
      <c r="C7" s="81">
        <v>782</v>
      </c>
      <c r="D7" s="81">
        <v>272</v>
      </c>
      <c r="E7" s="81">
        <v>85</v>
      </c>
      <c r="F7" s="81">
        <v>50</v>
      </c>
      <c r="G7" s="81">
        <v>94</v>
      </c>
      <c r="H7" s="81">
        <v>1827</v>
      </c>
    </row>
    <row r="8" spans="1:8" s="9" customFormat="1" ht="12.75" customHeight="1">
      <c r="A8" s="81" t="s">
        <v>125</v>
      </c>
      <c r="B8" s="81">
        <v>293</v>
      </c>
      <c r="C8" s="81">
        <v>776</v>
      </c>
      <c r="D8" s="81">
        <v>244</v>
      </c>
      <c r="E8" s="81">
        <v>79</v>
      </c>
      <c r="F8" s="81">
        <v>44</v>
      </c>
      <c r="G8" s="81">
        <v>64</v>
      </c>
      <c r="H8" s="81">
        <v>1500</v>
      </c>
    </row>
    <row r="9" spans="1:8" s="9" customFormat="1" ht="12.75" customHeight="1">
      <c r="A9" s="81" t="s">
        <v>126</v>
      </c>
      <c r="B9" s="81">
        <v>515</v>
      </c>
      <c r="C9" s="81">
        <v>812</v>
      </c>
      <c r="D9" s="81">
        <v>289</v>
      </c>
      <c r="E9" s="81">
        <v>97</v>
      </c>
      <c r="F9" s="81">
        <v>41</v>
      </c>
      <c r="G9" s="81">
        <v>79</v>
      </c>
      <c r="H9" s="81">
        <v>1833</v>
      </c>
    </row>
    <row r="10" spans="1:8" s="9" customFormat="1" ht="12.75" customHeight="1">
      <c r="A10" s="81" t="s">
        <v>127</v>
      </c>
      <c r="B10" s="81">
        <v>447</v>
      </c>
      <c r="C10" s="81">
        <v>757</v>
      </c>
      <c r="D10" s="81">
        <v>325</v>
      </c>
      <c r="E10" s="81">
        <v>94</v>
      </c>
      <c r="F10" s="81">
        <v>43</v>
      </c>
      <c r="G10" s="81">
        <v>71</v>
      </c>
      <c r="H10" s="81">
        <v>1737</v>
      </c>
    </row>
    <row r="11" spans="1:8" s="9" customFormat="1" ht="12.75" customHeight="1">
      <c r="A11" s="81" t="s">
        <v>133</v>
      </c>
      <c r="B11" s="81">
        <v>402</v>
      </c>
      <c r="C11" s="81">
        <v>725</v>
      </c>
      <c r="D11" s="81">
        <v>328</v>
      </c>
      <c r="E11" s="81">
        <v>115</v>
      </c>
      <c r="F11" s="81">
        <v>40</v>
      </c>
      <c r="G11" s="81">
        <v>79</v>
      </c>
      <c r="H11" s="81">
        <v>1689</v>
      </c>
    </row>
    <row r="12" spans="1:8" s="9" customFormat="1" ht="12.75" customHeight="1">
      <c r="A12" s="81" t="s">
        <v>135</v>
      </c>
      <c r="B12" s="81">
        <v>403</v>
      </c>
      <c r="C12" s="81">
        <v>692</v>
      </c>
      <c r="D12" s="81">
        <v>322</v>
      </c>
      <c r="E12" s="81">
        <v>116</v>
      </c>
      <c r="F12" s="81">
        <v>41</v>
      </c>
      <c r="G12" s="81">
        <v>119</v>
      </c>
      <c r="H12" s="81">
        <v>1693</v>
      </c>
    </row>
    <row r="13" spans="1:8" s="9" customFormat="1" ht="12.75" customHeight="1">
      <c r="A13" s="81" t="s">
        <v>137</v>
      </c>
      <c r="B13" s="81">
        <v>464</v>
      </c>
      <c r="C13" s="81">
        <v>682</v>
      </c>
      <c r="D13" s="81">
        <v>367</v>
      </c>
      <c r="E13" s="81">
        <v>131</v>
      </c>
      <c r="F13" s="81">
        <v>44</v>
      </c>
      <c r="G13" s="81">
        <v>201</v>
      </c>
      <c r="H13" s="81">
        <v>1889</v>
      </c>
    </row>
    <row r="14" spans="1:8" s="9" customFormat="1" ht="12.75" customHeight="1">
      <c r="A14" s="81" t="s">
        <v>139</v>
      </c>
      <c r="B14" s="81">
        <v>522</v>
      </c>
      <c r="C14" s="81">
        <v>655</v>
      </c>
      <c r="D14" s="81">
        <v>348</v>
      </c>
      <c r="E14" s="81">
        <v>125</v>
      </c>
      <c r="F14" s="81">
        <v>44</v>
      </c>
      <c r="G14" s="81">
        <v>272</v>
      </c>
      <c r="H14" s="81">
        <v>1966</v>
      </c>
    </row>
    <row r="15" spans="1:8" s="9" customFormat="1" ht="12.75" customHeight="1">
      <c r="A15" s="81" t="s">
        <v>140</v>
      </c>
      <c r="B15" s="81">
        <v>500</v>
      </c>
      <c r="C15" s="81">
        <v>663</v>
      </c>
      <c r="D15" s="81">
        <v>347</v>
      </c>
      <c r="E15" s="81">
        <v>120</v>
      </c>
      <c r="F15" s="81">
        <v>48</v>
      </c>
      <c r="G15" s="81">
        <v>405</v>
      </c>
      <c r="H15" s="81">
        <v>2083</v>
      </c>
    </row>
    <row r="16" spans="1:8" s="9" customFormat="1" ht="15" customHeight="1">
      <c r="A16" s="17"/>
      <c r="B16" s="101"/>
      <c r="C16" s="17"/>
      <c r="D16" s="17"/>
      <c r="E16" s="17"/>
      <c r="F16" s="17"/>
      <c r="G16" s="17"/>
      <c r="H16" s="17"/>
    </row>
    <row r="18" spans="1:256" ht="11.25">
      <c r="A18" s="178" t="s">
        <v>193</v>
      </c>
      <c r="E18" s="177"/>
      <c r="F18"/>
      <c r="I18" s="177"/>
      <c r="K18" s="2"/>
      <c r="L18" s="2"/>
      <c r="M18" s="177"/>
      <c r="O18" s="2"/>
      <c r="P18" s="2"/>
      <c r="Q18" s="177"/>
      <c r="S18" s="2"/>
      <c r="T18" s="2"/>
      <c r="U18" s="177"/>
      <c r="W18" s="2"/>
      <c r="X18" s="2"/>
      <c r="Y18" s="177"/>
      <c r="AA18" s="2"/>
      <c r="AB18" s="2"/>
      <c r="AC18" s="177"/>
      <c r="AE18" s="2"/>
      <c r="AF18" s="2"/>
      <c r="AG18" s="177"/>
      <c r="AI18" s="2"/>
      <c r="AJ18" s="2"/>
      <c r="AK18" s="177"/>
      <c r="AM18" s="2"/>
      <c r="AN18" s="2"/>
      <c r="AO18" s="177"/>
      <c r="AQ18" s="2"/>
      <c r="AR18" s="2"/>
      <c r="AS18" s="177"/>
      <c r="AU18" s="2"/>
      <c r="AV18" s="2"/>
      <c r="AW18" s="177"/>
      <c r="AY18" s="2"/>
      <c r="AZ18" s="2"/>
      <c r="BA18" s="177"/>
      <c r="BC18" s="2"/>
      <c r="BD18" s="2"/>
      <c r="BE18" s="177"/>
      <c r="BG18" s="2"/>
      <c r="BH18" s="2"/>
      <c r="BI18" s="177"/>
      <c r="BK18" s="2"/>
      <c r="BL18" s="2"/>
      <c r="BM18" s="177"/>
      <c r="BO18" s="2"/>
      <c r="BP18" s="2"/>
      <c r="BQ18" s="177"/>
      <c r="BS18" s="2"/>
      <c r="BT18" s="2"/>
      <c r="BU18" s="177"/>
      <c r="BW18" s="2"/>
      <c r="BX18" s="2"/>
      <c r="BY18" s="177"/>
      <c r="CA18" s="2"/>
      <c r="CB18" s="2"/>
      <c r="CC18" s="177"/>
      <c r="CE18" s="2"/>
      <c r="CF18" s="2"/>
      <c r="CG18" s="177"/>
      <c r="CI18" s="2"/>
      <c r="CJ18" s="2"/>
      <c r="CK18" s="177"/>
      <c r="CM18" s="2"/>
      <c r="CN18" s="2"/>
      <c r="CO18" s="177"/>
      <c r="CQ18" s="2"/>
      <c r="CR18" s="2"/>
      <c r="CS18" s="177"/>
      <c r="CU18" s="2"/>
      <c r="CV18" s="2"/>
      <c r="CW18" s="177"/>
      <c r="CY18" s="2"/>
      <c r="CZ18" s="2"/>
      <c r="DA18" s="177"/>
      <c r="DC18" s="2"/>
      <c r="DD18" s="2"/>
      <c r="DE18" s="177"/>
      <c r="DG18" s="2"/>
      <c r="DH18" s="2"/>
      <c r="DI18" s="177"/>
      <c r="DK18" s="2"/>
      <c r="DL18" s="2"/>
      <c r="DM18" s="177"/>
      <c r="DO18" s="2"/>
      <c r="DP18" s="2"/>
      <c r="DQ18" s="177"/>
      <c r="DS18" s="2"/>
      <c r="DT18" s="2"/>
      <c r="DU18" s="177"/>
      <c r="DW18" s="2"/>
      <c r="DX18" s="2"/>
      <c r="DY18" s="177"/>
      <c r="EA18" s="2"/>
      <c r="EB18" s="2"/>
      <c r="EC18" s="177"/>
      <c r="EE18" s="2"/>
      <c r="EF18" s="2"/>
      <c r="EG18" s="177"/>
      <c r="EI18" s="2"/>
      <c r="EJ18" s="2"/>
      <c r="EK18" s="177"/>
      <c r="EM18" s="2"/>
      <c r="EN18" s="2"/>
      <c r="EO18" s="177"/>
      <c r="EQ18" s="2"/>
      <c r="ER18" s="2"/>
      <c r="ES18" s="177"/>
      <c r="EU18" s="2"/>
      <c r="EV18" s="2"/>
      <c r="EW18" s="177"/>
      <c r="EY18" s="2"/>
      <c r="EZ18" s="2"/>
      <c r="FA18" s="177"/>
      <c r="FC18" s="2"/>
      <c r="FD18" s="2"/>
      <c r="FE18" s="177"/>
      <c r="FG18" s="2"/>
      <c r="FH18" s="2"/>
      <c r="FI18" s="177"/>
      <c r="FK18" s="2"/>
      <c r="FL18" s="2"/>
      <c r="FM18" s="177"/>
      <c r="FO18" s="2"/>
      <c r="FP18" s="2"/>
      <c r="FQ18" s="177"/>
      <c r="FS18" s="2"/>
      <c r="FT18" s="2"/>
      <c r="FU18" s="177"/>
      <c r="FW18" s="2"/>
      <c r="FX18" s="2"/>
      <c r="FY18" s="177"/>
      <c r="GA18" s="2"/>
      <c r="GB18" s="2"/>
      <c r="GC18" s="177"/>
      <c r="GE18" s="2"/>
      <c r="GF18" s="2"/>
      <c r="GG18" s="177"/>
      <c r="GI18" s="2"/>
      <c r="GJ18" s="2"/>
      <c r="GK18" s="177"/>
      <c r="GM18" s="2"/>
      <c r="GN18" s="2"/>
      <c r="GO18" s="177"/>
      <c r="GQ18" s="2"/>
      <c r="GR18" s="2"/>
      <c r="GS18" s="177"/>
      <c r="GU18" s="2"/>
      <c r="GV18" s="2"/>
      <c r="GW18" s="177"/>
      <c r="GY18" s="2"/>
      <c r="GZ18" s="2"/>
      <c r="HA18" s="177"/>
      <c r="HC18" s="2"/>
      <c r="HD18" s="2"/>
      <c r="HE18" s="177"/>
      <c r="HG18" s="2"/>
      <c r="HH18" s="2"/>
      <c r="HI18" s="177"/>
      <c r="HK18" s="2"/>
      <c r="HL18" s="2"/>
      <c r="HM18" s="177"/>
      <c r="HO18" s="2"/>
      <c r="HP18" s="2"/>
      <c r="HQ18" s="177"/>
      <c r="HS18" s="2"/>
      <c r="HT18" s="2"/>
      <c r="HU18" s="177"/>
      <c r="HW18" s="2"/>
      <c r="HX18" s="2"/>
      <c r="HY18" s="177"/>
      <c r="IA18" s="2"/>
      <c r="IB18" s="2"/>
      <c r="IC18" s="177"/>
      <c r="IE18" s="2"/>
      <c r="IF18" s="2"/>
      <c r="IG18" s="177"/>
      <c r="II18" s="2"/>
      <c r="IJ18" s="2"/>
      <c r="IK18" s="177"/>
      <c r="IM18" s="2"/>
      <c r="IN18" s="2"/>
      <c r="IO18" s="177"/>
      <c r="IQ18" s="2"/>
      <c r="IR18" s="2"/>
      <c r="IS18" s="177"/>
      <c r="IU18" s="2"/>
      <c r="IV1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2"/>
  <sheetViews>
    <sheetView showGridLines="0" zoomScalePageLayoutView="0" workbookViewId="0" topLeftCell="A1">
      <selection activeCell="A19" sqref="A19:IV19"/>
    </sheetView>
  </sheetViews>
  <sheetFormatPr defaultColWidth="9.33203125" defaultRowHeight="11.25"/>
  <cols>
    <col min="1" max="1" width="24" style="0" customWidth="1"/>
    <col min="2" max="4" width="25.5" style="0" customWidth="1"/>
  </cols>
  <sheetData>
    <row r="1" spans="1:5" ht="16.5">
      <c r="A1" s="74" t="s">
        <v>181</v>
      </c>
      <c r="B1" s="166"/>
      <c r="C1" s="166"/>
      <c r="D1" s="166"/>
      <c r="E1" s="9"/>
    </row>
    <row r="2" spans="1:5" ht="16.5">
      <c r="A2" s="74" t="s">
        <v>182</v>
      </c>
      <c r="B2" s="166"/>
      <c r="C2" s="166"/>
      <c r="D2" s="166"/>
      <c r="E2" s="9"/>
    </row>
    <row r="4" spans="1:5" ht="9.75">
      <c r="A4" s="36"/>
      <c r="B4" s="192" t="s">
        <v>140</v>
      </c>
      <c r="C4" s="192"/>
      <c r="D4" s="192"/>
      <c r="E4" s="9"/>
    </row>
    <row r="5" spans="1:5" ht="9.75">
      <c r="A5" s="37" t="s">
        <v>123</v>
      </c>
      <c r="B5" s="38" t="s">
        <v>50</v>
      </c>
      <c r="C5" s="38" t="s">
        <v>35</v>
      </c>
      <c r="D5" s="38" t="s">
        <v>36</v>
      </c>
      <c r="E5" s="9"/>
    </row>
    <row r="6" spans="1:5" ht="9.75">
      <c r="A6" s="73"/>
      <c r="B6" s="71"/>
      <c r="C6" s="71"/>
      <c r="D6" s="71"/>
      <c r="E6" s="9"/>
    </row>
    <row r="7" spans="1:5" ht="9.75">
      <c r="A7" s="73" t="s">
        <v>119</v>
      </c>
      <c r="B7" s="71">
        <v>3</v>
      </c>
      <c r="C7" s="71">
        <v>9</v>
      </c>
      <c r="D7" s="71">
        <f>SUM(B7:C7)</f>
        <v>12</v>
      </c>
      <c r="E7" s="9"/>
    </row>
    <row r="8" spans="1:5" ht="9.75">
      <c r="A8" s="73" t="s">
        <v>120</v>
      </c>
      <c r="B8" s="71">
        <v>11</v>
      </c>
      <c r="C8" s="71">
        <v>31</v>
      </c>
      <c r="D8" s="71">
        <f>SUM(B8:C8)</f>
        <v>42</v>
      </c>
      <c r="E8" s="9"/>
    </row>
    <row r="9" spans="1:5" ht="9.75">
      <c r="A9" s="73" t="s">
        <v>121</v>
      </c>
      <c r="B9" s="71">
        <v>15</v>
      </c>
      <c r="C9" s="71">
        <v>34</v>
      </c>
      <c r="D9" s="71">
        <f>SUM(B9:C9)</f>
        <v>49</v>
      </c>
      <c r="E9" s="9"/>
    </row>
    <row r="10" spans="1:5" ht="9.75">
      <c r="A10" s="73" t="s">
        <v>138</v>
      </c>
      <c r="B10" s="71">
        <v>30</v>
      </c>
      <c r="C10" s="71">
        <v>66</v>
      </c>
      <c r="D10" s="71">
        <f>SUM(B10:C10)</f>
        <v>96</v>
      </c>
      <c r="E10" s="9"/>
    </row>
    <row r="11" spans="1:5" ht="9.75">
      <c r="A11" s="73" t="s">
        <v>108</v>
      </c>
      <c r="B11" s="71"/>
      <c r="C11" s="71"/>
      <c r="D11" s="71"/>
      <c r="E11" s="9"/>
    </row>
    <row r="12" spans="1:5" ht="9.75">
      <c r="A12" s="73" t="s">
        <v>90</v>
      </c>
      <c r="B12" s="71"/>
      <c r="C12" s="71"/>
      <c r="D12" s="71"/>
      <c r="E12" s="9"/>
    </row>
    <row r="13" spans="1:5" ht="9.75">
      <c r="A13" s="73"/>
      <c r="B13" s="71"/>
      <c r="C13" s="71"/>
      <c r="D13" s="71"/>
      <c r="E13" s="9"/>
    </row>
    <row r="14" spans="1:5" ht="12.75">
      <c r="A14" s="73" t="s">
        <v>91</v>
      </c>
      <c r="B14" s="94">
        <v>57.43</v>
      </c>
      <c r="C14" s="94">
        <v>56.22</v>
      </c>
      <c r="D14" s="94">
        <v>56.57</v>
      </c>
      <c r="E14" s="171"/>
    </row>
    <row r="15" spans="1:5" ht="9.75">
      <c r="A15" s="73"/>
      <c r="B15" s="71"/>
      <c r="C15" s="9"/>
      <c r="D15" s="71"/>
      <c r="E15" s="9"/>
    </row>
    <row r="16" spans="1:5" ht="9.75">
      <c r="A16" s="73"/>
      <c r="B16" s="71"/>
      <c r="C16" s="71"/>
      <c r="D16" s="71"/>
      <c r="E16" s="9"/>
    </row>
    <row r="17" spans="1:5" ht="9.75">
      <c r="A17" s="33" t="s">
        <v>82</v>
      </c>
      <c r="B17" s="38">
        <f>SUM(B7:B11)</f>
        <v>59</v>
      </c>
      <c r="C17" s="38">
        <f>SUM(C7:C11)</f>
        <v>140</v>
      </c>
      <c r="D17" s="38">
        <f>SUM(D7:D11)</f>
        <v>199</v>
      </c>
      <c r="E17" s="9"/>
    </row>
    <row r="19" spans="1:5" s="9" customFormat="1" ht="15" customHeight="1">
      <c r="A19" s="177" t="s">
        <v>194</v>
      </c>
      <c r="B19" s="166"/>
      <c r="C19" s="166"/>
      <c r="D19" s="166"/>
      <c r="E19" s="74"/>
    </row>
    <row r="20" spans="1:5" s="9" customFormat="1" ht="15" customHeight="1">
      <c r="A20" s="177" t="s">
        <v>183</v>
      </c>
      <c r="B20" s="166"/>
      <c r="C20" s="166"/>
      <c r="D20" s="166"/>
      <c r="E20" s="74"/>
    </row>
    <row r="21" spans="1:5" s="9" customFormat="1" ht="15" customHeight="1">
      <c r="A21" s="74"/>
      <c r="B21" s="166"/>
      <c r="C21" s="166"/>
      <c r="D21" s="166"/>
      <c r="E21" s="74"/>
    </row>
    <row r="22" spans="1:5" s="9" customFormat="1" ht="15" customHeight="1">
      <c r="A22" s="74"/>
      <c r="B22" s="166"/>
      <c r="C22" s="166"/>
      <c r="D22" s="166"/>
      <c r="E22" s="74"/>
    </row>
    <row r="23" spans="1:5" s="9" customFormat="1" ht="15" customHeight="1">
      <c r="A23" s="74"/>
      <c r="B23" s="166"/>
      <c r="C23" s="166"/>
      <c r="D23" s="166"/>
      <c r="E23" s="74"/>
    </row>
    <row r="24" spans="1:5" s="9" customFormat="1" ht="15" customHeight="1">
      <c r="A24" s="74"/>
      <c r="B24" s="166"/>
      <c r="C24" s="166"/>
      <c r="D24" s="166"/>
      <c r="E24" s="74"/>
    </row>
    <row r="25" spans="1:5" s="9" customFormat="1" ht="15" customHeight="1">
      <c r="A25" s="74"/>
      <c r="B25" s="166"/>
      <c r="C25" s="166"/>
      <c r="D25" s="166"/>
      <c r="E25" s="74"/>
    </row>
    <row r="26" spans="1:5" s="9" customFormat="1" ht="15" customHeight="1">
      <c r="A26" s="74"/>
      <c r="B26" s="166"/>
      <c r="C26" s="166"/>
      <c r="D26" s="166"/>
      <c r="E26" s="74"/>
    </row>
    <row r="27" spans="1:5" s="9" customFormat="1" ht="15" customHeight="1">
      <c r="A27" s="74"/>
      <c r="B27" s="166"/>
      <c r="C27" s="166"/>
      <c r="D27" s="166"/>
      <c r="E27" s="74"/>
    </row>
    <row r="28" spans="1:5" s="9" customFormat="1" ht="15" customHeight="1">
      <c r="A28" s="74"/>
      <c r="B28" s="166"/>
      <c r="C28" s="166"/>
      <c r="D28" s="166"/>
      <c r="E28" s="74"/>
    </row>
    <row r="29" spans="1:5" s="9" customFormat="1" ht="13.5">
      <c r="A29" s="74"/>
      <c r="B29" s="166"/>
      <c r="C29" s="166"/>
      <c r="D29" s="166"/>
      <c r="E29" s="74"/>
    </row>
    <row r="30" spans="1:5" s="9" customFormat="1" ht="9" customHeight="1">
      <c r="A30" s="74"/>
      <c r="B30" s="166"/>
      <c r="C30" s="166"/>
      <c r="D30" s="166"/>
      <c r="E30" s="74"/>
    </row>
    <row r="31" spans="1:5" s="9" customFormat="1" ht="9" customHeight="1">
      <c r="A31" s="74"/>
      <c r="B31" s="166"/>
      <c r="C31" s="166"/>
      <c r="D31" s="166"/>
      <c r="E31" s="74"/>
    </row>
    <row r="32" spans="1:5" s="9" customFormat="1" ht="15" customHeight="1">
      <c r="A32" s="74"/>
      <c r="B32" s="166"/>
      <c r="C32" s="166"/>
      <c r="D32" s="166"/>
      <c r="E32" s="74"/>
    </row>
    <row r="33" spans="1:5" ht="13.5">
      <c r="A33" s="74"/>
      <c r="B33" s="166"/>
      <c r="C33" s="166"/>
      <c r="D33" s="166"/>
      <c r="E33" s="74"/>
    </row>
    <row r="34" spans="1:5" ht="13.5">
      <c r="A34" s="74"/>
      <c r="B34" s="166"/>
      <c r="C34" s="166"/>
      <c r="D34" s="166"/>
      <c r="E34" s="74"/>
    </row>
    <row r="35" spans="1:5" ht="13.5">
      <c r="A35" s="74"/>
      <c r="B35" s="166"/>
      <c r="C35" s="166"/>
      <c r="D35" s="166"/>
      <c r="E35" s="74"/>
    </row>
    <row r="36" spans="1:5" ht="13.5">
      <c r="A36" s="74"/>
      <c r="B36" s="166"/>
      <c r="C36" s="166"/>
      <c r="D36" s="166"/>
      <c r="E36" s="74"/>
    </row>
    <row r="37" spans="1:5" ht="13.5">
      <c r="A37" s="74"/>
      <c r="B37" s="166"/>
      <c r="C37" s="166"/>
      <c r="D37" s="166"/>
      <c r="E37" s="74"/>
    </row>
    <row r="38" spans="1:5" ht="13.5">
      <c r="A38" s="74"/>
      <c r="B38" s="166"/>
      <c r="C38" s="166"/>
      <c r="D38" s="166"/>
      <c r="E38" s="74"/>
    </row>
    <row r="39" spans="1:5" ht="13.5">
      <c r="A39" s="74"/>
      <c r="B39" s="166"/>
      <c r="C39" s="166"/>
      <c r="D39" s="166"/>
      <c r="E39" s="74"/>
    </row>
    <row r="40" spans="1:5" ht="13.5">
      <c r="A40" s="74"/>
      <c r="B40" s="166"/>
      <c r="C40" s="166"/>
      <c r="D40" s="166"/>
      <c r="E40" s="74"/>
    </row>
    <row r="41" spans="1:5" ht="13.5">
      <c r="A41" s="74"/>
      <c r="B41" s="166"/>
      <c r="C41" s="166"/>
      <c r="D41" s="166"/>
      <c r="E41" s="74"/>
    </row>
    <row r="42" spans="1:5" ht="13.5">
      <c r="A42" s="74"/>
      <c r="B42" s="166"/>
      <c r="C42" s="166"/>
      <c r="D42" s="166"/>
      <c r="E42" s="74"/>
    </row>
    <row r="43" spans="1:5" ht="13.5">
      <c r="A43" s="74"/>
      <c r="B43" s="166"/>
      <c r="C43" s="166"/>
      <c r="D43" s="166"/>
      <c r="E43" s="74"/>
    </row>
    <row r="44" spans="1:5" ht="13.5">
      <c r="A44" s="74"/>
      <c r="B44" s="166"/>
      <c r="C44" s="166"/>
      <c r="D44" s="166"/>
      <c r="E44" s="74"/>
    </row>
    <row r="45" spans="1:5" ht="13.5">
      <c r="A45" s="74"/>
      <c r="B45" s="166"/>
      <c r="C45" s="166"/>
      <c r="D45" s="166"/>
      <c r="E45" s="74"/>
    </row>
    <row r="46" spans="1:5" ht="13.5">
      <c r="A46" s="74"/>
      <c r="B46" s="166"/>
      <c r="C46" s="166"/>
      <c r="D46" s="166"/>
      <c r="E46" s="74"/>
    </row>
    <row r="47" spans="1:5" ht="13.5">
      <c r="A47" s="74"/>
      <c r="B47" s="166"/>
      <c r="C47" s="166"/>
      <c r="D47" s="166"/>
      <c r="E47" s="74"/>
    </row>
    <row r="48" spans="1:5" ht="13.5">
      <c r="A48" s="74"/>
      <c r="B48" s="166"/>
      <c r="C48" s="166"/>
      <c r="D48" s="166"/>
      <c r="E48" s="74"/>
    </row>
    <row r="49" spans="1:5" ht="13.5">
      <c r="A49" s="74"/>
      <c r="B49" s="166"/>
      <c r="C49" s="166"/>
      <c r="D49" s="166"/>
      <c r="E49" s="74"/>
    </row>
    <row r="50" spans="1:5" ht="13.5">
      <c r="A50" s="74"/>
      <c r="B50" s="166"/>
      <c r="C50" s="166"/>
      <c r="D50" s="166"/>
      <c r="E50" s="74"/>
    </row>
    <row r="51" spans="1:5" ht="13.5">
      <c r="A51" s="74"/>
      <c r="B51" s="166"/>
      <c r="C51" s="166"/>
      <c r="D51" s="166"/>
      <c r="E51" s="74"/>
    </row>
    <row r="52" spans="1:5" ht="13.5">
      <c r="A52" s="74"/>
      <c r="B52" s="166"/>
      <c r="C52" s="166"/>
      <c r="D52" s="166"/>
      <c r="E52" s="74"/>
    </row>
    <row r="53" spans="1:5" ht="13.5">
      <c r="A53" s="74"/>
      <c r="B53" s="166"/>
      <c r="C53" s="166"/>
      <c r="D53" s="166"/>
      <c r="E53" s="74"/>
    </row>
    <row r="54" spans="1:5" ht="13.5">
      <c r="A54" s="74"/>
      <c r="B54" s="166"/>
      <c r="C54" s="166"/>
      <c r="D54" s="166"/>
      <c r="E54" s="74"/>
    </row>
    <row r="55" spans="1:5" ht="13.5">
      <c r="A55" s="74"/>
      <c r="B55" s="166"/>
      <c r="C55" s="166"/>
      <c r="D55" s="166"/>
      <c r="E55" s="74"/>
    </row>
    <row r="56" spans="1:5" ht="13.5">
      <c r="A56" s="74"/>
      <c r="B56" s="166"/>
      <c r="C56" s="166"/>
      <c r="D56" s="166"/>
      <c r="E56" s="74"/>
    </row>
    <row r="57" spans="1:5" ht="13.5">
      <c r="A57" s="74"/>
      <c r="B57" s="166"/>
      <c r="C57" s="166"/>
      <c r="D57" s="166"/>
      <c r="E57" s="74"/>
    </row>
    <row r="58" spans="1:5" ht="13.5">
      <c r="A58" s="74"/>
      <c r="B58" s="166"/>
      <c r="C58" s="166"/>
      <c r="D58" s="166"/>
      <c r="E58" s="74"/>
    </row>
    <row r="59" spans="1:5" ht="13.5">
      <c r="A59" s="74"/>
      <c r="B59" s="166"/>
      <c r="C59" s="166"/>
      <c r="D59" s="166"/>
      <c r="E59" s="74"/>
    </row>
    <row r="60" spans="1:5" ht="13.5">
      <c r="A60" s="74"/>
      <c r="B60" s="166"/>
      <c r="C60" s="166"/>
      <c r="D60" s="166"/>
      <c r="E60" s="74"/>
    </row>
    <row r="61" spans="1:5" ht="13.5">
      <c r="A61" s="74"/>
      <c r="B61" s="166"/>
      <c r="C61" s="166"/>
      <c r="D61" s="166"/>
      <c r="E61" s="74"/>
    </row>
    <row r="62" spans="1:5" ht="13.5">
      <c r="A62" s="74"/>
      <c r="B62" s="166"/>
      <c r="C62" s="166"/>
      <c r="D62" s="166"/>
      <c r="E62" s="74"/>
    </row>
    <row r="63" spans="1:5" ht="13.5">
      <c r="A63" s="74"/>
      <c r="B63" s="166"/>
      <c r="C63" s="166"/>
      <c r="D63" s="166"/>
      <c r="E63" s="74"/>
    </row>
    <row r="64" spans="1:5" ht="13.5">
      <c r="A64" s="74"/>
      <c r="B64" s="166"/>
      <c r="C64" s="166"/>
      <c r="D64" s="166"/>
      <c r="E64" s="74"/>
    </row>
    <row r="65" spans="1:5" ht="13.5">
      <c r="A65" s="74"/>
      <c r="B65" s="166"/>
      <c r="C65" s="166"/>
      <c r="D65" s="166"/>
      <c r="E65" s="74"/>
    </row>
    <row r="66" spans="1:5" ht="13.5">
      <c r="A66" s="74"/>
      <c r="B66" s="166"/>
      <c r="C66" s="166"/>
      <c r="D66" s="166"/>
      <c r="E66" s="74"/>
    </row>
    <row r="67" spans="1:5" ht="13.5">
      <c r="A67" s="74"/>
      <c r="B67" s="166"/>
      <c r="C67" s="166"/>
      <c r="D67" s="166"/>
      <c r="E67" s="74"/>
    </row>
    <row r="68" spans="1:5" ht="13.5">
      <c r="A68" s="74"/>
      <c r="B68" s="166"/>
      <c r="C68" s="166"/>
      <c r="D68" s="166"/>
      <c r="E68" s="74"/>
    </row>
    <row r="69" spans="1:5" ht="13.5">
      <c r="A69" s="74"/>
      <c r="B69" s="166"/>
      <c r="C69" s="166"/>
      <c r="D69" s="166"/>
      <c r="E69" s="74"/>
    </row>
    <row r="70" spans="1:5" ht="13.5">
      <c r="A70" s="74"/>
      <c r="B70" s="166"/>
      <c r="C70" s="166"/>
      <c r="D70" s="166"/>
      <c r="E70" s="74"/>
    </row>
    <row r="71" spans="1:5" ht="13.5">
      <c r="A71" s="74"/>
      <c r="B71" s="166"/>
      <c r="C71" s="166"/>
      <c r="D71" s="166"/>
      <c r="E71" s="74"/>
    </row>
    <row r="72" spans="1:5" ht="13.5">
      <c r="A72" s="74"/>
      <c r="B72" s="166"/>
      <c r="C72" s="166"/>
      <c r="D72" s="166"/>
      <c r="E72" s="74"/>
    </row>
    <row r="73" spans="1:5" ht="13.5">
      <c r="A73" s="74"/>
      <c r="B73" s="166"/>
      <c r="C73" s="166"/>
      <c r="D73" s="166"/>
      <c r="E73" s="74"/>
    </row>
    <row r="74" spans="1:5" ht="13.5">
      <c r="A74" s="74"/>
      <c r="B74" s="166"/>
      <c r="C74" s="166"/>
      <c r="D74" s="166"/>
      <c r="E74" s="74"/>
    </row>
    <row r="75" spans="1:5" ht="13.5">
      <c r="A75" s="74"/>
      <c r="B75" s="166"/>
      <c r="C75" s="166"/>
      <c r="D75" s="166"/>
      <c r="E75" s="74"/>
    </row>
    <row r="76" spans="1:5" ht="13.5">
      <c r="A76" s="74"/>
      <c r="B76" s="166"/>
      <c r="C76" s="166"/>
      <c r="D76" s="166"/>
      <c r="E76" s="74"/>
    </row>
    <row r="77" spans="1:5" ht="13.5">
      <c r="A77" s="74"/>
      <c r="B77" s="166"/>
      <c r="C77" s="166"/>
      <c r="D77" s="166"/>
      <c r="E77" s="74"/>
    </row>
    <row r="78" spans="1:5" ht="13.5">
      <c r="A78" s="74"/>
      <c r="B78" s="166"/>
      <c r="C78" s="166"/>
      <c r="D78" s="166"/>
      <c r="E78" s="74"/>
    </row>
    <row r="79" spans="1:5" ht="13.5">
      <c r="A79" s="74"/>
      <c r="B79" s="166"/>
      <c r="C79" s="166"/>
      <c r="D79" s="166"/>
      <c r="E79" s="74"/>
    </row>
    <row r="80" spans="1:5" ht="13.5">
      <c r="A80" s="74"/>
      <c r="B80" s="166"/>
      <c r="C80" s="166"/>
      <c r="D80" s="166"/>
      <c r="E80" s="74"/>
    </row>
    <row r="81" spans="1:5" ht="13.5">
      <c r="A81" s="74"/>
      <c r="B81" s="166"/>
      <c r="C81" s="166"/>
      <c r="D81" s="166"/>
      <c r="E81" s="74"/>
    </row>
    <row r="82" spans="1:5" ht="13.5">
      <c r="A82" s="74"/>
      <c r="B82" s="166"/>
      <c r="C82" s="166"/>
      <c r="D82" s="166"/>
      <c r="E82" s="74"/>
    </row>
    <row r="83" spans="1:5" ht="13.5">
      <c r="A83" s="74"/>
      <c r="B83" s="166"/>
      <c r="C83" s="166"/>
      <c r="D83" s="166"/>
      <c r="E83" s="74"/>
    </row>
    <row r="84" spans="1:5" ht="13.5">
      <c r="A84" s="74"/>
      <c r="B84" s="166"/>
      <c r="C84" s="166"/>
      <c r="D84" s="166"/>
      <c r="E84" s="74"/>
    </row>
    <row r="85" spans="1:5" ht="13.5">
      <c r="A85" s="74"/>
      <c r="B85" s="166"/>
      <c r="C85" s="166"/>
      <c r="D85" s="166"/>
      <c r="E85" s="74"/>
    </row>
    <row r="86" spans="1:5" ht="13.5">
      <c r="A86" s="74"/>
      <c r="B86" s="166"/>
      <c r="C86" s="166"/>
      <c r="D86" s="166"/>
      <c r="E86" s="74"/>
    </row>
    <row r="87" spans="1:5" ht="13.5">
      <c r="A87" s="74"/>
      <c r="B87" s="166"/>
      <c r="C87" s="166"/>
      <c r="D87" s="166"/>
      <c r="E87" s="74"/>
    </row>
    <row r="88" spans="1:5" ht="13.5">
      <c r="A88" s="74"/>
      <c r="B88" s="166"/>
      <c r="C88" s="166"/>
      <c r="D88" s="166"/>
      <c r="E88" s="74"/>
    </row>
    <row r="89" spans="1:5" ht="13.5">
      <c r="A89" s="74"/>
      <c r="B89" s="166"/>
      <c r="C89" s="166"/>
      <c r="D89" s="166"/>
      <c r="E89" s="74"/>
    </row>
    <row r="90" spans="1:5" ht="13.5">
      <c r="A90" s="74"/>
      <c r="B90" s="166"/>
      <c r="C90" s="166"/>
      <c r="D90" s="166"/>
      <c r="E90" s="74"/>
    </row>
    <row r="91" spans="1:5" ht="13.5">
      <c r="A91" s="74"/>
      <c r="B91" s="166"/>
      <c r="C91" s="166"/>
      <c r="D91" s="166"/>
      <c r="E91" s="74"/>
    </row>
    <row r="92" spans="1:5" ht="13.5">
      <c r="A92" s="74"/>
      <c r="B92" s="166"/>
      <c r="C92" s="166"/>
      <c r="D92" s="166"/>
      <c r="E92" s="74"/>
    </row>
    <row r="93" spans="1:5" ht="13.5">
      <c r="A93" s="74"/>
      <c r="B93" s="166"/>
      <c r="C93" s="166"/>
      <c r="D93" s="166"/>
      <c r="E93" s="74"/>
    </row>
    <row r="94" spans="1:5" ht="13.5">
      <c r="A94" s="74"/>
      <c r="B94" s="166"/>
      <c r="C94" s="166"/>
      <c r="D94" s="166"/>
      <c r="E94" s="74"/>
    </row>
    <row r="95" spans="1:5" ht="13.5">
      <c r="A95" s="74"/>
      <c r="B95" s="166"/>
      <c r="C95" s="166"/>
      <c r="D95" s="166"/>
      <c r="E95" s="74"/>
    </row>
    <row r="96" spans="1:5" ht="13.5">
      <c r="A96" s="74"/>
      <c r="B96" s="166"/>
      <c r="C96" s="166"/>
      <c r="D96" s="166"/>
      <c r="E96" s="74"/>
    </row>
    <row r="97" spans="1:5" ht="13.5">
      <c r="A97" s="74"/>
      <c r="B97" s="166"/>
      <c r="C97" s="166"/>
      <c r="D97" s="166"/>
      <c r="E97" s="74"/>
    </row>
    <row r="98" spans="1:5" ht="13.5">
      <c r="A98" s="74"/>
      <c r="B98" s="166"/>
      <c r="C98" s="166"/>
      <c r="D98" s="166"/>
      <c r="E98" s="74"/>
    </row>
    <row r="99" spans="1:5" ht="13.5">
      <c r="A99" s="74"/>
      <c r="B99" s="166"/>
      <c r="C99" s="166"/>
      <c r="D99" s="166"/>
      <c r="E99" s="74"/>
    </row>
    <row r="100" spans="1:5" ht="13.5">
      <c r="A100" s="74"/>
      <c r="B100" s="166"/>
      <c r="C100" s="166"/>
      <c r="D100" s="166"/>
      <c r="E100" s="74"/>
    </row>
    <row r="101" spans="1:5" ht="13.5">
      <c r="A101" s="74"/>
      <c r="B101" s="166"/>
      <c r="C101" s="166"/>
      <c r="D101" s="166"/>
      <c r="E101" s="74"/>
    </row>
    <row r="102" spans="1:5" ht="13.5">
      <c r="A102" s="74"/>
      <c r="B102" s="166"/>
      <c r="C102" s="166"/>
      <c r="D102" s="166"/>
      <c r="E102" s="74"/>
    </row>
    <row r="103" spans="1:5" ht="13.5">
      <c r="A103" s="74"/>
      <c r="B103" s="166"/>
      <c r="C103" s="166"/>
      <c r="D103" s="166"/>
      <c r="E103" s="74"/>
    </row>
    <row r="104" spans="1:5" ht="13.5">
      <c r="A104" s="74"/>
      <c r="B104" s="166"/>
      <c r="C104" s="166"/>
      <c r="D104" s="166"/>
      <c r="E104" s="74"/>
    </row>
    <row r="105" spans="1:5" ht="13.5">
      <c r="A105" s="74"/>
      <c r="B105" s="166"/>
      <c r="C105" s="166"/>
      <c r="D105" s="166"/>
      <c r="E105" s="74"/>
    </row>
    <row r="106" spans="1:5" ht="13.5">
      <c r="A106" s="74"/>
      <c r="B106" s="166"/>
      <c r="C106" s="166"/>
      <c r="D106" s="166"/>
      <c r="E106" s="74"/>
    </row>
    <row r="107" spans="1:5" ht="13.5">
      <c r="A107" s="74"/>
      <c r="B107" s="166"/>
      <c r="C107" s="166"/>
      <c r="D107" s="166"/>
      <c r="E107" s="74"/>
    </row>
    <row r="108" spans="1:5" ht="13.5">
      <c r="A108" s="74"/>
      <c r="B108" s="166"/>
      <c r="C108" s="166"/>
      <c r="D108" s="166"/>
      <c r="E108" s="74"/>
    </row>
    <row r="109" spans="1:5" ht="13.5">
      <c r="A109" s="74"/>
      <c r="B109" s="166"/>
      <c r="C109" s="166"/>
      <c r="D109" s="166"/>
      <c r="E109" s="74"/>
    </row>
    <row r="110" spans="1:5" ht="13.5">
      <c r="A110" s="74"/>
      <c r="B110" s="166"/>
      <c r="C110" s="166"/>
      <c r="D110" s="166"/>
      <c r="E110" s="74"/>
    </row>
    <row r="111" spans="1:5" ht="13.5">
      <c r="A111" s="74"/>
      <c r="B111" s="166"/>
      <c r="C111" s="166"/>
      <c r="D111" s="166"/>
      <c r="E111" s="74"/>
    </row>
    <row r="112" spans="1:5" ht="13.5">
      <c r="A112" s="74"/>
      <c r="B112" s="166"/>
      <c r="C112" s="166"/>
      <c r="D112" s="166"/>
      <c r="E112" s="74"/>
    </row>
    <row r="113" spans="1:5" ht="13.5">
      <c r="A113" s="74"/>
      <c r="B113" s="166"/>
      <c r="C113" s="166"/>
      <c r="D113" s="166"/>
      <c r="E113" s="74"/>
    </row>
    <row r="114" spans="1:5" ht="13.5">
      <c r="A114" s="74"/>
      <c r="B114" s="166"/>
      <c r="C114" s="166"/>
      <c r="D114" s="166"/>
      <c r="E114" s="74"/>
    </row>
    <row r="115" spans="1:5" ht="13.5">
      <c r="A115" s="74"/>
      <c r="B115" s="166"/>
      <c r="C115" s="166"/>
      <c r="D115" s="166"/>
      <c r="E115" s="74"/>
    </row>
    <row r="116" spans="1:5" ht="13.5">
      <c r="A116" s="74"/>
      <c r="B116" s="166"/>
      <c r="C116" s="166"/>
      <c r="D116" s="166"/>
      <c r="E116" s="74"/>
    </row>
    <row r="117" spans="1:5" ht="13.5">
      <c r="A117" s="74"/>
      <c r="B117" s="166"/>
      <c r="C117" s="166"/>
      <c r="D117" s="166"/>
      <c r="E117" s="74"/>
    </row>
    <row r="118" spans="1:5" ht="13.5">
      <c r="A118" s="74"/>
      <c r="B118" s="166"/>
      <c r="C118" s="166"/>
      <c r="D118" s="166"/>
      <c r="E118" s="74"/>
    </row>
    <row r="119" spans="1:5" ht="13.5">
      <c r="A119" s="74"/>
      <c r="B119" s="166"/>
      <c r="C119" s="166"/>
      <c r="D119" s="166"/>
      <c r="E119" s="74"/>
    </row>
    <row r="120" spans="1:5" ht="13.5">
      <c r="A120" s="74"/>
      <c r="B120" s="166"/>
      <c r="C120" s="166"/>
      <c r="D120" s="166"/>
      <c r="E120" s="74"/>
    </row>
    <row r="121" spans="1:5" ht="13.5">
      <c r="A121" s="74"/>
      <c r="B121" s="166"/>
      <c r="C121" s="166"/>
      <c r="D121" s="166"/>
      <c r="E121" s="74"/>
    </row>
    <row r="122" spans="1:5" ht="13.5">
      <c r="A122" s="74"/>
      <c r="B122" s="166"/>
      <c r="C122" s="166"/>
      <c r="D122" s="166"/>
      <c r="E122" s="74"/>
    </row>
    <row r="123" spans="1:5" ht="13.5">
      <c r="A123" s="74"/>
      <c r="B123" s="166"/>
      <c r="C123" s="166"/>
      <c r="D123" s="166"/>
      <c r="E123" s="74"/>
    </row>
    <row r="124" spans="1:5" ht="13.5">
      <c r="A124" s="74"/>
      <c r="B124" s="166"/>
      <c r="C124" s="166"/>
      <c r="D124" s="166"/>
      <c r="E124" s="74"/>
    </row>
    <row r="125" spans="1:5" ht="13.5">
      <c r="A125" s="74"/>
      <c r="B125" s="166"/>
      <c r="C125" s="166"/>
      <c r="D125" s="166"/>
      <c r="E125" s="74"/>
    </row>
    <row r="126" spans="1:5" ht="13.5">
      <c r="A126" s="74"/>
      <c r="B126" s="166"/>
      <c r="C126" s="166"/>
      <c r="D126" s="166"/>
      <c r="E126" s="74"/>
    </row>
    <row r="127" spans="1:5" ht="13.5">
      <c r="A127" s="74"/>
      <c r="B127" s="166"/>
      <c r="C127" s="166"/>
      <c r="D127" s="166"/>
      <c r="E127" s="74"/>
    </row>
    <row r="128" spans="1:5" ht="13.5">
      <c r="A128" s="74"/>
      <c r="B128" s="166"/>
      <c r="C128" s="166"/>
      <c r="D128" s="166"/>
      <c r="E128" s="74"/>
    </row>
    <row r="129" spans="1:5" ht="13.5">
      <c r="A129" s="74"/>
      <c r="B129" s="166"/>
      <c r="C129" s="166"/>
      <c r="D129" s="166"/>
      <c r="E129" s="74"/>
    </row>
    <row r="130" spans="1:5" ht="13.5">
      <c r="A130" s="74"/>
      <c r="B130" s="166"/>
      <c r="C130" s="166"/>
      <c r="D130" s="166"/>
      <c r="E130" s="74"/>
    </row>
    <row r="131" spans="1:5" ht="13.5">
      <c r="A131" s="74"/>
      <c r="B131" s="166"/>
      <c r="C131" s="166"/>
      <c r="D131" s="166"/>
      <c r="E131" s="74"/>
    </row>
    <row r="132" spans="1:5" ht="13.5">
      <c r="A132" s="74"/>
      <c r="B132" s="166"/>
      <c r="C132" s="166"/>
      <c r="D132" s="166"/>
      <c r="E132" s="74"/>
    </row>
    <row r="133" spans="1:5" ht="13.5">
      <c r="A133" s="74"/>
      <c r="B133" s="166"/>
      <c r="C133" s="166"/>
      <c r="D133" s="166"/>
      <c r="E133" s="74"/>
    </row>
    <row r="134" spans="1:5" ht="13.5">
      <c r="A134" s="74"/>
      <c r="B134" s="166"/>
      <c r="C134" s="166"/>
      <c r="D134" s="166"/>
      <c r="E134" s="74"/>
    </row>
    <row r="135" spans="1:5" ht="13.5">
      <c r="A135" s="74"/>
      <c r="B135" s="166"/>
      <c r="C135" s="166"/>
      <c r="D135" s="166"/>
      <c r="E135" s="74"/>
    </row>
    <row r="136" spans="1:5" ht="13.5">
      <c r="A136" s="74"/>
      <c r="B136" s="166"/>
      <c r="C136" s="166"/>
      <c r="D136" s="166"/>
      <c r="E136" s="74"/>
    </row>
    <row r="137" spans="1:5" ht="13.5">
      <c r="A137" s="74"/>
      <c r="B137" s="166"/>
      <c r="C137" s="166"/>
      <c r="D137" s="166"/>
      <c r="E137" s="74"/>
    </row>
    <row r="138" spans="1:5" ht="13.5">
      <c r="A138" s="74"/>
      <c r="B138" s="166"/>
      <c r="C138" s="166"/>
      <c r="D138" s="166"/>
      <c r="E138" s="74"/>
    </row>
    <row r="139" spans="1:5" ht="13.5">
      <c r="A139" s="74"/>
      <c r="B139" s="166"/>
      <c r="C139" s="166"/>
      <c r="D139" s="166"/>
      <c r="E139" s="74"/>
    </row>
    <row r="140" spans="1:5" ht="13.5">
      <c r="A140" s="74"/>
      <c r="B140" s="166"/>
      <c r="C140" s="166"/>
      <c r="D140" s="166"/>
      <c r="E140" s="74"/>
    </row>
    <row r="141" spans="1:5" ht="13.5">
      <c r="A141" s="74"/>
      <c r="B141" s="166"/>
      <c r="C141" s="166"/>
      <c r="D141" s="166"/>
      <c r="E141" s="74"/>
    </row>
    <row r="142" spans="1:5" ht="13.5">
      <c r="A142" s="74"/>
      <c r="B142" s="166"/>
      <c r="C142" s="166"/>
      <c r="D142" s="166"/>
      <c r="E142" s="74"/>
    </row>
    <row r="143" spans="1:5" ht="13.5">
      <c r="A143" s="74"/>
      <c r="B143" s="166"/>
      <c r="C143" s="166"/>
      <c r="D143" s="166"/>
      <c r="E143" s="74"/>
    </row>
    <row r="144" spans="1:5" ht="13.5">
      <c r="A144" s="74"/>
      <c r="B144" s="166"/>
      <c r="C144" s="166"/>
      <c r="D144" s="166"/>
      <c r="E144" s="74"/>
    </row>
    <row r="145" spans="1:5" ht="13.5">
      <c r="A145" s="74"/>
      <c r="B145" s="166"/>
      <c r="C145" s="166"/>
      <c r="D145" s="166"/>
      <c r="E145" s="74"/>
    </row>
    <row r="146" spans="1:5" ht="13.5">
      <c r="A146" s="74"/>
      <c r="B146" s="166"/>
      <c r="C146" s="166"/>
      <c r="D146" s="166"/>
      <c r="E146" s="74"/>
    </row>
    <row r="147" spans="1:5" ht="13.5">
      <c r="A147" s="74"/>
      <c r="B147" s="166"/>
      <c r="C147" s="166"/>
      <c r="D147" s="166"/>
      <c r="E147" s="74"/>
    </row>
    <row r="148" spans="1:5" ht="13.5">
      <c r="A148" s="74"/>
      <c r="B148" s="166"/>
      <c r="C148" s="166"/>
      <c r="D148" s="166"/>
      <c r="E148" s="74"/>
    </row>
    <row r="149" spans="1:5" ht="13.5">
      <c r="A149" s="74"/>
      <c r="B149" s="166"/>
      <c r="C149" s="166"/>
      <c r="D149" s="166"/>
      <c r="E149" s="74"/>
    </row>
    <row r="150" spans="1:5" ht="13.5">
      <c r="A150" s="74"/>
      <c r="B150" s="166"/>
      <c r="C150" s="166"/>
      <c r="D150" s="166"/>
      <c r="E150" s="74"/>
    </row>
    <row r="151" spans="1:5" ht="13.5">
      <c r="A151" s="74"/>
      <c r="B151" s="166"/>
      <c r="C151" s="166"/>
      <c r="D151" s="166"/>
      <c r="E151" s="74"/>
    </row>
    <row r="152" spans="1:5" ht="13.5">
      <c r="A152" s="74"/>
      <c r="B152" s="166"/>
      <c r="C152" s="166"/>
      <c r="D152" s="166"/>
      <c r="E152" s="74"/>
    </row>
    <row r="153" spans="1:5" ht="13.5">
      <c r="A153" s="74"/>
      <c r="B153" s="166"/>
      <c r="C153" s="166"/>
      <c r="D153" s="166"/>
      <c r="E153" s="74"/>
    </row>
    <row r="154" spans="1:5" ht="13.5">
      <c r="A154" s="74"/>
      <c r="B154" s="166"/>
      <c r="C154" s="166"/>
      <c r="D154" s="166"/>
      <c r="E154" s="74"/>
    </row>
    <row r="155" spans="1:5" ht="13.5">
      <c r="A155" s="74"/>
      <c r="B155" s="166"/>
      <c r="C155" s="166"/>
      <c r="D155" s="166"/>
      <c r="E155" s="74"/>
    </row>
    <row r="156" spans="1:5" ht="13.5">
      <c r="A156" s="74"/>
      <c r="B156" s="166"/>
      <c r="C156" s="166"/>
      <c r="D156" s="166"/>
      <c r="E156" s="74"/>
    </row>
    <row r="157" spans="1:5" ht="13.5">
      <c r="A157" s="74"/>
      <c r="B157" s="166"/>
      <c r="C157" s="166"/>
      <c r="D157" s="166"/>
      <c r="E157" s="74"/>
    </row>
    <row r="158" spans="1:5" ht="13.5">
      <c r="A158" s="74"/>
      <c r="B158" s="166"/>
      <c r="C158" s="166"/>
      <c r="D158" s="166"/>
      <c r="E158" s="74"/>
    </row>
    <row r="159" spans="1:5" ht="13.5">
      <c r="A159" s="74"/>
      <c r="B159" s="166"/>
      <c r="C159" s="166"/>
      <c r="D159" s="166"/>
      <c r="E159" s="74"/>
    </row>
    <row r="160" spans="1:5" ht="13.5">
      <c r="A160" s="74"/>
      <c r="B160" s="166"/>
      <c r="C160" s="166"/>
      <c r="D160" s="166"/>
      <c r="E160" s="74"/>
    </row>
    <row r="161" spans="1:5" ht="13.5">
      <c r="A161" s="74"/>
      <c r="B161" s="166"/>
      <c r="C161" s="166"/>
      <c r="D161" s="166"/>
      <c r="E161" s="74"/>
    </row>
    <row r="162" spans="1:5" ht="13.5">
      <c r="A162" s="74"/>
      <c r="B162" s="166"/>
      <c r="C162" s="166"/>
      <c r="D162" s="166"/>
      <c r="E162" s="74"/>
    </row>
    <row r="163" spans="1:5" ht="13.5">
      <c r="A163" s="74"/>
      <c r="B163" s="166"/>
      <c r="C163" s="166"/>
      <c r="D163" s="166"/>
      <c r="E163" s="74"/>
    </row>
    <row r="164" spans="1:5" ht="13.5">
      <c r="A164" s="74"/>
      <c r="B164" s="166"/>
      <c r="C164" s="166"/>
      <c r="D164" s="166"/>
      <c r="E164" s="74"/>
    </row>
    <row r="165" spans="1:5" ht="13.5">
      <c r="A165" s="74"/>
      <c r="B165" s="166"/>
      <c r="C165" s="166"/>
      <c r="D165" s="166"/>
      <c r="E165" s="74"/>
    </row>
    <row r="166" spans="1:5" ht="13.5">
      <c r="A166" s="74"/>
      <c r="B166" s="166"/>
      <c r="C166" s="166"/>
      <c r="D166" s="166"/>
      <c r="E166" s="74"/>
    </row>
    <row r="167" spans="1:5" ht="13.5">
      <c r="A167" s="74"/>
      <c r="B167" s="166"/>
      <c r="C167" s="166"/>
      <c r="D167" s="166"/>
      <c r="E167" s="74"/>
    </row>
    <row r="168" spans="1:5" ht="13.5">
      <c r="A168" s="74"/>
      <c r="B168" s="166"/>
      <c r="C168" s="166"/>
      <c r="D168" s="166"/>
      <c r="E168" s="74"/>
    </row>
    <row r="169" spans="1:5" ht="13.5">
      <c r="A169" s="74"/>
      <c r="B169" s="166"/>
      <c r="C169" s="166"/>
      <c r="D169" s="166"/>
      <c r="E169" s="74"/>
    </row>
    <row r="170" spans="1:5" ht="13.5">
      <c r="A170" s="74"/>
      <c r="B170" s="166"/>
      <c r="C170" s="166"/>
      <c r="D170" s="166"/>
      <c r="E170" s="74"/>
    </row>
    <row r="171" spans="1:5" ht="13.5">
      <c r="A171" s="74"/>
      <c r="B171" s="166"/>
      <c r="C171" s="166"/>
      <c r="D171" s="166"/>
      <c r="E171" s="74"/>
    </row>
    <row r="172" spans="1:5" ht="13.5">
      <c r="A172" s="74"/>
      <c r="B172" s="166"/>
      <c r="C172" s="166"/>
      <c r="D172" s="166"/>
      <c r="E172" s="74"/>
    </row>
    <row r="173" spans="1:5" ht="13.5">
      <c r="A173" s="74"/>
      <c r="B173" s="166"/>
      <c r="C173" s="166"/>
      <c r="D173" s="166"/>
      <c r="E173" s="74"/>
    </row>
    <row r="174" spans="1:5" ht="13.5">
      <c r="A174" s="74"/>
      <c r="B174" s="166"/>
      <c r="C174" s="166"/>
      <c r="D174" s="166"/>
      <c r="E174" s="74"/>
    </row>
    <row r="175" spans="1:5" ht="13.5">
      <c r="A175" s="74"/>
      <c r="B175" s="166"/>
      <c r="C175" s="166"/>
      <c r="D175" s="166"/>
      <c r="E175" s="74"/>
    </row>
    <row r="176" spans="1:5" ht="13.5">
      <c r="A176" s="74"/>
      <c r="B176" s="166"/>
      <c r="C176" s="166"/>
      <c r="D176" s="166"/>
      <c r="E176" s="74"/>
    </row>
    <row r="177" spans="1:5" ht="13.5">
      <c r="A177" s="74"/>
      <c r="B177" s="166"/>
      <c r="C177" s="166"/>
      <c r="D177" s="166"/>
      <c r="E177" s="74"/>
    </row>
    <row r="178" spans="1:5" ht="13.5">
      <c r="A178" s="74"/>
      <c r="B178" s="166"/>
      <c r="C178" s="166"/>
      <c r="D178" s="166"/>
      <c r="E178" s="74"/>
    </row>
    <row r="179" spans="1:5" ht="13.5">
      <c r="A179" s="74"/>
      <c r="B179" s="166"/>
      <c r="C179" s="166"/>
      <c r="D179" s="166"/>
      <c r="E179" s="74"/>
    </row>
    <row r="180" spans="1:5" ht="13.5">
      <c r="A180" s="74"/>
      <c r="B180" s="166"/>
      <c r="C180" s="166"/>
      <c r="D180" s="166"/>
      <c r="E180" s="74"/>
    </row>
    <row r="181" spans="1:5" ht="13.5">
      <c r="A181" s="74"/>
      <c r="B181" s="166"/>
      <c r="C181" s="166"/>
      <c r="D181" s="166"/>
      <c r="E181" s="74"/>
    </row>
    <row r="182" spans="1:5" ht="13.5">
      <c r="A182" s="74"/>
      <c r="B182" s="166"/>
      <c r="C182" s="166"/>
      <c r="D182" s="166"/>
      <c r="E182" s="74"/>
    </row>
    <row r="183" spans="1:5" ht="13.5">
      <c r="A183" s="74"/>
      <c r="B183" s="166"/>
      <c r="C183" s="166"/>
      <c r="D183" s="166"/>
      <c r="E183" s="74"/>
    </row>
    <row r="184" spans="1:5" ht="13.5">
      <c r="A184" s="74"/>
      <c r="B184" s="166"/>
      <c r="C184" s="166"/>
      <c r="D184" s="166"/>
      <c r="E184" s="74"/>
    </row>
    <row r="185" spans="1:5" ht="13.5">
      <c r="A185" s="74"/>
      <c r="B185" s="166"/>
      <c r="C185" s="166"/>
      <c r="D185" s="166"/>
      <c r="E185" s="74"/>
    </row>
    <row r="186" spans="1:5" ht="13.5">
      <c r="A186" s="74"/>
      <c r="B186" s="166"/>
      <c r="C186" s="166"/>
      <c r="D186" s="166"/>
      <c r="E186" s="74"/>
    </row>
    <row r="187" spans="1:5" ht="13.5">
      <c r="A187" s="74"/>
      <c r="B187" s="166"/>
      <c r="C187" s="166"/>
      <c r="D187" s="166"/>
      <c r="E187" s="74"/>
    </row>
    <row r="188" spans="1:5" ht="13.5">
      <c r="A188" s="74"/>
      <c r="B188" s="166"/>
      <c r="C188" s="166"/>
      <c r="D188" s="166"/>
      <c r="E188" s="74"/>
    </row>
    <row r="189" spans="1:5" ht="13.5">
      <c r="A189" s="74"/>
      <c r="B189" s="166"/>
      <c r="C189" s="166"/>
      <c r="D189" s="166"/>
      <c r="E189" s="74"/>
    </row>
    <row r="190" spans="1:5" ht="13.5">
      <c r="A190" s="74"/>
      <c r="B190" s="166"/>
      <c r="C190" s="166"/>
      <c r="D190" s="166"/>
      <c r="E190" s="74"/>
    </row>
    <row r="191" spans="1:5" ht="13.5">
      <c r="A191" s="74"/>
      <c r="B191" s="166"/>
      <c r="C191" s="166"/>
      <c r="D191" s="166"/>
      <c r="E191" s="74"/>
    </row>
    <row r="192" spans="1:5" ht="13.5">
      <c r="A192" s="74"/>
      <c r="B192" s="166"/>
      <c r="C192" s="166"/>
      <c r="D192" s="166"/>
      <c r="E192" s="74"/>
    </row>
    <row r="193" spans="1:5" ht="13.5">
      <c r="A193" s="74"/>
      <c r="B193" s="166"/>
      <c r="C193" s="166"/>
      <c r="D193" s="166"/>
      <c r="E193" s="74"/>
    </row>
    <row r="194" spans="1:5" ht="13.5">
      <c r="A194" s="74"/>
      <c r="B194" s="166"/>
      <c r="C194" s="166"/>
      <c r="D194" s="166"/>
      <c r="E194" s="74"/>
    </row>
    <row r="195" spans="1:5" ht="13.5">
      <c r="A195" s="74"/>
      <c r="B195" s="166"/>
      <c r="C195" s="166"/>
      <c r="D195" s="166"/>
      <c r="E195" s="74"/>
    </row>
    <row r="196" spans="1:5" ht="13.5">
      <c r="A196" s="74"/>
      <c r="B196" s="166"/>
      <c r="C196" s="166"/>
      <c r="D196" s="166"/>
      <c r="E196" s="74"/>
    </row>
    <row r="197" spans="1:5" ht="13.5">
      <c r="A197" s="74"/>
      <c r="B197" s="166"/>
      <c r="C197" s="166"/>
      <c r="D197" s="166"/>
      <c r="E197" s="74"/>
    </row>
    <row r="198" spans="1:5" ht="13.5">
      <c r="A198" s="74"/>
      <c r="B198" s="166"/>
      <c r="C198" s="166"/>
      <c r="D198" s="166"/>
      <c r="E198" s="74"/>
    </row>
    <row r="199" spans="1:5" ht="13.5">
      <c r="A199" s="74"/>
      <c r="B199" s="166"/>
      <c r="C199" s="166"/>
      <c r="D199" s="166"/>
      <c r="E199" s="74"/>
    </row>
    <row r="200" spans="1:5" ht="13.5">
      <c r="A200" s="74"/>
      <c r="B200" s="166"/>
      <c r="C200" s="166"/>
      <c r="D200" s="166"/>
      <c r="E200" s="74"/>
    </row>
    <row r="201" spans="1:5" ht="13.5">
      <c r="A201" s="74"/>
      <c r="B201" s="166"/>
      <c r="C201" s="166"/>
      <c r="D201" s="166"/>
      <c r="E201" s="74"/>
    </row>
    <row r="202" spans="1:5" ht="13.5">
      <c r="A202" s="74"/>
      <c r="B202" s="166"/>
      <c r="C202" s="166"/>
      <c r="D202" s="166"/>
      <c r="E202" s="74"/>
    </row>
    <row r="203" spans="1:5" ht="13.5">
      <c r="A203" s="74"/>
      <c r="B203" s="166"/>
      <c r="C203" s="166"/>
      <c r="D203" s="166"/>
      <c r="E203" s="74"/>
    </row>
    <row r="204" spans="1:5" ht="13.5">
      <c r="A204" s="74"/>
      <c r="B204" s="166"/>
      <c r="C204" s="166"/>
      <c r="D204" s="166"/>
      <c r="E204" s="74"/>
    </row>
    <row r="205" spans="1:5" ht="13.5">
      <c r="A205" s="74"/>
      <c r="B205" s="166"/>
      <c r="C205" s="166"/>
      <c r="D205" s="166"/>
      <c r="E205" s="74"/>
    </row>
    <row r="206" spans="1:5" ht="13.5">
      <c r="A206" s="74"/>
      <c r="B206" s="166"/>
      <c r="C206" s="166"/>
      <c r="D206" s="166"/>
      <c r="E206" s="74"/>
    </row>
    <row r="207" spans="1:5" ht="13.5">
      <c r="A207" s="74"/>
      <c r="B207" s="166"/>
      <c r="C207" s="166"/>
      <c r="D207" s="166"/>
      <c r="E207" s="74"/>
    </row>
    <row r="208" spans="1:5" ht="13.5">
      <c r="A208" s="74"/>
      <c r="B208" s="166"/>
      <c r="C208" s="166"/>
      <c r="D208" s="166"/>
      <c r="E208" s="74"/>
    </row>
    <row r="209" spans="1:5" ht="13.5">
      <c r="A209" s="74"/>
      <c r="B209" s="166"/>
      <c r="C209" s="166"/>
      <c r="D209" s="166"/>
      <c r="E209" s="74"/>
    </row>
    <row r="210" spans="1:5" ht="13.5">
      <c r="A210" s="74"/>
      <c r="B210" s="166"/>
      <c r="C210" s="166"/>
      <c r="D210" s="166"/>
      <c r="E210" s="74"/>
    </row>
    <row r="211" spans="1:5" ht="13.5">
      <c r="A211" s="74"/>
      <c r="B211" s="166"/>
      <c r="C211" s="166"/>
      <c r="D211" s="166"/>
      <c r="E211" s="74"/>
    </row>
    <row r="212" spans="1:5" ht="13.5">
      <c r="A212" s="74"/>
      <c r="B212" s="166"/>
      <c r="C212" s="166"/>
      <c r="D212" s="166"/>
      <c r="E212" s="74"/>
    </row>
    <row r="213" spans="1:5" ht="13.5">
      <c r="A213" s="74"/>
      <c r="B213" s="166"/>
      <c r="C213" s="166"/>
      <c r="D213" s="166"/>
      <c r="E213" s="74"/>
    </row>
    <row r="214" spans="1:5" ht="13.5">
      <c r="A214" s="74"/>
      <c r="B214" s="166"/>
      <c r="C214" s="166"/>
      <c r="D214" s="166"/>
      <c r="E214" s="74"/>
    </row>
    <row r="215" spans="1:5" ht="13.5">
      <c r="A215" s="74"/>
      <c r="B215" s="166"/>
      <c r="C215" s="166"/>
      <c r="D215" s="166"/>
      <c r="E215" s="74"/>
    </row>
    <row r="216" spans="1:5" ht="13.5">
      <c r="A216" s="74"/>
      <c r="B216" s="166"/>
      <c r="C216" s="166"/>
      <c r="D216" s="166"/>
      <c r="E216" s="74"/>
    </row>
    <row r="217" spans="1:5" ht="13.5">
      <c r="A217" s="74"/>
      <c r="B217" s="166"/>
      <c r="C217" s="166"/>
      <c r="D217" s="166"/>
      <c r="E217" s="74"/>
    </row>
    <row r="218" spans="1:5" ht="13.5">
      <c r="A218" s="74"/>
      <c r="B218" s="166"/>
      <c r="C218" s="166"/>
      <c r="D218" s="166"/>
      <c r="E218" s="74"/>
    </row>
    <row r="219" spans="1:5" ht="13.5">
      <c r="A219" s="74"/>
      <c r="B219" s="166"/>
      <c r="C219" s="166"/>
      <c r="D219" s="166"/>
      <c r="E219" s="74"/>
    </row>
    <row r="220" spans="1:5" ht="13.5">
      <c r="A220" s="74"/>
      <c r="B220" s="166"/>
      <c r="C220" s="166"/>
      <c r="D220" s="166"/>
      <c r="E220" s="74"/>
    </row>
    <row r="221" spans="1:5" ht="13.5">
      <c r="A221" s="74"/>
      <c r="B221" s="166"/>
      <c r="C221" s="166"/>
      <c r="D221" s="166"/>
      <c r="E221" s="74"/>
    </row>
    <row r="222" spans="1:5" ht="13.5">
      <c r="A222" s="74"/>
      <c r="B222" s="166"/>
      <c r="C222" s="166"/>
      <c r="D222" s="166"/>
      <c r="E222" s="74"/>
    </row>
    <row r="223" spans="1:5" ht="13.5">
      <c r="A223" s="74"/>
      <c r="B223" s="166"/>
      <c r="C223" s="166"/>
      <c r="D223" s="166"/>
      <c r="E223" s="74"/>
    </row>
    <row r="224" spans="1:5" ht="13.5">
      <c r="A224" s="74"/>
      <c r="B224" s="166"/>
      <c r="C224" s="166"/>
      <c r="D224" s="166"/>
      <c r="E224" s="74"/>
    </row>
    <row r="225" spans="1:5" ht="13.5">
      <c r="A225" s="74"/>
      <c r="B225" s="166"/>
      <c r="C225" s="166"/>
      <c r="D225" s="166"/>
      <c r="E225" s="74"/>
    </row>
    <row r="226" spans="1:5" ht="13.5">
      <c r="A226" s="74"/>
      <c r="B226" s="166"/>
      <c r="C226" s="166"/>
      <c r="D226" s="166"/>
      <c r="E226" s="74"/>
    </row>
    <row r="227" spans="1:5" ht="13.5">
      <c r="A227" s="74"/>
      <c r="B227" s="166"/>
      <c r="C227" s="166"/>
      <c r="D227" s="166"/>
      <c r="E227" s="74"/>
    </row>
    <row r="228" spans="1:5" ht="13.5">
      <c r="A228" s="74"/>
      <c r="B228" s="166"/>
      <c r="C228" s="166"/>
      <c r="D228" s="166"/>
      <c r="E228" s="74"/>
    </row>
    <row r="229" spans="1:5" ht="13.5">
      <c r="A229" s="74"/>
      <c r="B229" s="166"/>
      <c r="C229" s="166"/>
      <c r="D229" s="166"/>
      <c r="E229" s="74"/>
    </row>
    <row r="230" spans="1:5" ht="13.5">
      <c r="A230" s="74"/>
      <c r="B230" s="166"/>
      <c r="C230" s="166"/>
      <c r="D230" s="166"/>
      <c r="E230" s="74"/>
    </row>
    <row r="231" spans="1:5" ht="13.5">
      <c r="A231" s="74"/>
      <c r="B231" s="166"/>
      <c r="C231" s="166"/>
      <c r="D231" s="166"/>
      <c r="E231" s="74"/>
    </row>
    <row r="232" spans="1:5" ht="13.5">
      <c r="A232" s="74"/>
      <c r="B232" s="166"/>
      <c r="C232" s="166"/>
      <c r="D232" s="166"/>
      <c r="E232" s="74"/>
    </row>
    <row r="233" spans="1:5" ht="13.5">
      <c r="A233" s="74"/>
      <c r="B233" s="166"/>
      <c r="C233" s="166"/>
      <c r="D233" s="166"/>
      <c r="E233" s="74"/>
    </row>
    <row r="234" spans="1:5" ht="13.5">
      <c r="A234" s="74"/>
      <c r="B234" s="166"/>
      <c r="C234" s="166"/>
      <c r="D234" s="166"/>
      <c r="E234" s="74"/>
    </row>
    <row r="235" spans="1:5" ht="13.5">
      <c r="A235" s="74"/>
      <c r="B235" s="166"/>
      <c r="C235" s="166"/>
      <c r="D235" s="166"/>
      <c r="E235" s="74"/>
    </row>
    <row r="236" spans="1:5" ht="13.5">
      <c r="A236" s="74"/>
      <c r="B236" s="166"/>
      <c r="C236" s="166"/>
      <c r="D236" s="166"/>
      <c r="E236" s="74"/>
    </row>
    <row r="237" spans="1:5" ht="13.5">
      <c r="A237" s="74"/>
      <c r="B237" s="166"/>
      <c r="C237" s="166"/>
      <c r="D237" s="166"/>
      <c r="E237" s="74"/>
    </row>
    <row r="238" spans="1:5" ht="13.5">
      <c r="A238" s="74"/>
      <c r="B238" s="166"/>
      <c r="C238" s="166"/>
      <c r="D238" s="166"/>
      <c r="E238" s="74"/>
    </row>
    <row r="239" spans="1:5" ht="13.5">
      <c r="A239" s="74"/>
      <c r="B239" s="166"/>
      <c r="C239" s="166"/>
      <c r="D239" s="166"/>
      <c r="E239" s="74"/>
    </row>
    <row r="240" spans="1:5" ht="13.5">
      <c r="A240" s="74"/>
      <c r="B240" s="166"/>
      <c r="C240" s="166"/>
      <c r="D240" s="166"/>
      <c r="E240" s="74"/>
    </row>
    <row r="241" spans="1:5" ht="13.5">
      <c r="A241" s="74"/>
      <c r="B241" s="166"/>
      <c r="C241" s="166"/>
      <c r="D241" s="166"/>
      <c r="E241" s="74"/>
    </row>
    <row r="242" spans="1:5" ht="13.5">
      <c r="A242" s="74"/>
      <c r="B242" s="166"/>
      <c r="C242" s="166"/>
      <c r="D242" s="166"/>
      <c r="E242" s="74"/>
    </row>
    <row r="243" spans="1:5" ht="13.5">
      <c r="A243" s="74"/>
      <c r="B243" s="166"/>
      <c r="C243" s="166"/>
      <c r="D243" s="166"/>
      <c r="E243" s="74"/>
    </row>
    <row r="244" spans="1:5" ht="13.5">
      <c r="A244" s="74"/>
      <c r="B244" s="166"/>
      <c r="C244" s="166"/>
      <c r="D244" s="166"/>
      <c r="E244" s="74"/>
    </row>
    <row r="245" spans="1:5" ht="13.5">
      <c r="A245" s="74"/>
      <c r="B245" s="166"/>
      <c r="C245" s="166"/>
      <c r="D245" s="166"/>
      <c r="E245" s="74"/>
    </row>
    <row r="246" spans="1:5" ht="13.5">
      <c r="A246" s="74"/>
      <c r="B246" s="166"/>
      <c r="C246" s="166"/>
      <c r="D246" s="166"/>
      <c r="E246" s="74"/>
    </row>
    <row r="247" spans="1:5" ht="13.5">
      <c r="A247" s="74"/>
      <c r="B247" s="166"/>
      <c r="C247" s="166"/>
      <c r="D247" s="166"/>
      <c r="E247" s="74"/>
    </row>
    <row r="248" spans="1:5" ht="13.5">
      <c r="A248" s="74"/>
      <c r="B248" s="166"/>
      <c r="C248" s="166"/>
      <c r="D248" s="166"/>
      <c r="E248" s="74"/>
    </row>
    <row r="249" spans="1:5" ht="13.5">
      <c r="A249" s="74"/>
      <c r="B249" s="166"/>
      <c r="C249" s="166"/>
      <c r="D249" s="166"/>
      <c r="E249" s="74"/>
    </row>
    <row r="250" spans="1:5" ht="13.5">
      <c r="A250" s="74"/>
      <c r="B250" s="166"/>
      <c r="C250" s="166"/>
      <c r="D250" s="166"/>
      <c r="E250" s="74"/>
    </row>
    <row r="251" spans="1:5" ht="13.5">
      <c r="A251" s="74"/>
      <c r="B251" s="166"/>
      <c r="C251" s="166"/>
      <c r="D251" s="166"/>
      <c r="E251" s="74"/>
    </row>
    <row r="252" spans="1:5" ht="13.5">
      <c r="A252" s="74"/>
      <c r="B252" s="166"/>
      <c r="C252" s="166"/>
      <c r="D252" s="166"/>
      <c r="E252" s="74"/>
    </row>
    <row r="253" spans="1:5" ht="13.5">
      <c r="A253" s="74"/>
      <c r="B253" s="166"/>
      <c r="C253" s="166"/>
      <c r="D253" s="166"/>
      <c r="E253" s="74"/>
    </row>
    <row r="254" spans="1:5" ht="13.5">
      <c r="A254" s="74"/>
      <c r="B254" s="166"/>
      <c r="C254" s="166"/>
      <c r="D254" s="166"/>
      <c r="E254" s="74"/>
    </row>
    <row r="255" spans="1:5" ht="13.5">
      <c r="A255" s="74"/>
      <c r="B255" s="166"/>
      <c r="C255" s="166"/>
      <c r="D255" s="166"/>
      <c r="E255" s="74"/>
    </row>
    <row r="256" spans="1:5" ht="13.5">
      <c r="A256" s="74"/>
      <c r="B256" s="166"/>
      <c r="C256" s="166"/>
      <c r="D256" s="166"/>
      <c r="E256" s="74"/>
    </row>
    <row r="257" spans="1:5" ht="13.5">
      <c r="A257" s="74"/>
      <c r="B257" s="166"/>
      <c r="C257" s="166"/>
      <c r="D257" s="166"/>
      <c r="E257" s="74"/>
    </row>
    <row r="258" spans="1:5" ht="13.5">
      <c r="A258" s="74"/>
      <c r="B258" s="166"/>
      <c r="C258" s="166"/>
      <c r="D258" s="166"/>
      <c r="E258" s="74"/>
    </row>
    <row r="259" spans="1:5" ht="13.5">
      <c r="A259" s="74"/>
      <c r="B259" s="166"/>
      <c r="C259" s="166"/>
      <c r="D259" s="166"/>
      <c r="E259" s="74"/>
    </row>
    <row r="260" spans="1:5" ht="13.5">
      <c r="A260" s="74"/>
      <c r="B260" s="166"/>
      <c r="C260" s="166"/>
      <c r="D260" s="166"/>
      <c r="E260" s="74"/>
    </row>
    <row r="261" spans="1:5" ht="13.5">
      <c r="A261" s="74"/>
      <c r="B261" s="166"/>
      <c r="C261" s="166"/>
      <c r="D261" s="166"/>
      <c r="E261" s="74"/>
    </row>
    <row r="262" spans="1:5" ht="13.5">
      <c r="A262" s="74"/>
      <c r="B262" s="166"/>
      <c r="C262" s="166"/>
      <c r="D262" s="166"/>
      <c r="E262" s="74"/>
    </row>
    <row r="263" spans="1:5" ht="13.5">
      <c r="A263" s="74"/>
      <c r="B263" s="166"/>
      <c r="C263" s="166"/>
      <c r="D263" s="166"/>
      <c r="E263" s="74"/>
    </row>
    <row r="264" spans="1:5" ht="13.5">
      <c r="A264" s="74"/>
      <c r="B264" s="166"/>
      <c r="C264" s="166"/>
      <c r="D264" s="166"/>
      <c r="E264" s="74"/>
    </row>
    <row r="265" spans="1:5" ht="13.5">
      <c r="A265" s="74"/>
      <c r="B265" s="166"/>
      <c r="C265" s="166"/>
      <c r="D265" s="166"/>
      <c r="E265" s="74"/>
    </row>
    <row r="266" spans="1:5" ht="13.5">
      <c r="A266" s="74"/>
      <c r="B266" s="166"/>
      <c r="C266" s="166"/>
      <c r="D266" s="166"/>
      <c r="E266" s="74"/>
    </row>
    <row r="267" spans="1:5" ht="13.5">
      <c r="A267" s="74"/>
      <c r="B267" s="166"/>
      <c r="C267" s="166"/>
      <c r="D267" s="166"/>
      <c r="E267" s="74"/>
    </row>
    <row r="268" spans="1:5" ht="13.5">
      <c r="A268" s="74"/>
      <c r="B268" s="166"/>
      <c r="C268" s="166"/>
      <c r="D268" s="166"/>
      <c r="E268" s="74"/>
    </row>
    <row r="269" spans="1:5" ht="13.5">
      <c r="A269" s="74"/>
      <c r="B269" s="166"/>
      <c r="C269" s="166"/>
      <c r="D269" s="166"/>
      <c r="E269" s="74"/>
    </row>
    <row r="270" spans="1:5" ht="13.5">
      <c r="A270" s="74"/>
      <c r="B270" s="166"/>
      <c r="C270" s="166"/>
      <c r="D270" s="166"/>
      <c r="E270" s="74"/>
    </row>
    <row r="271" spans="1:5" ht="13.5">
      <c r="A271" s="74"/>
      <c r="B271" s="166"/>
      <c r="C271" s="166"/>
      <c r="D271" s="166"/>
      <c r="E271" s="74"/>
    </row>
    <row r="272" spans="1:5" ht="13.5">
      <c r="A272" s="74"/>
      <c r="B272" s="166"/>
      <c r="C272" s="166"/>
      <c r="D272" s="166"/>
      <c r="E272" s="74"/>
    </row>
    <row r="273" spans="1:5" ht="13.5">
      <c r="A273" s="74"/>
      <c r="B273" s="166"/>
      <c r="C273" s="166"/>
      <c r="D273" s="166"/>
      <c r="E273" s="74"/>
    </row>
    <row r="274" spans="1:5" ht="13.5">
      <c r="A274" s="74"/>
      <c r="B274" s="166"/>
      <c r="C274" s="166"/>
      <c r="D274" s="166"/>
      <c r="E274" s="74"/>
    </row>
    <row r="275" spans="1:5" ht="13.5">
      <c r="A275" s="74"/>
      <c r="B275" s="166"/>
      <c r="C275" s="166"/>
      <c r="D275" s="166"/>
      <c r="E275" s="74"/>
    </row>
    <row r="276" spans="1:5" ht="13.5">
      <c r="A276" s="74"/>
      <c r="B276" s="166"/>
      <c r="C276" s="166"/>
      <c r="D276" s="166"/>
      <c r="E276" s="74"/>
    </row>
    <row r="277" spans="1:5" ht="13.5">
      <c r="A277" s="74"/>
      <c r="B277" s="166"/>
      <c r="C277" s="166"/>
      <c r="D277" s="166"/>
      <c r="E277" s="74"/>
    </row>
    <row r="278" spans="1:5" ht="13.5">
      <c r="A278" s="74"/>
      <c r="B278" s="166"/>
      <c r="C278" s="166"/>
      <c r="D278" s="166"/>
      <c r="E278" s="74"/>
    </row>
    <row r="279" spans="1:5" ht="13.5">
      <c r="A279" s="74"/>
      <c r="B279" s="166"/>
      <c r="C279" s="166"/>
      <c r="D279" s="166"/>
      <c r="E279" s="74"/>
    </row>
    <row r="280" spans="1:5" ht="13.5">
      <c r="A280" s="74"/>
      <c r="B280" s="166"/>
      <c r="C280" s="166"/>
      <c r="D280" s="166"/>
      <c r="E280" s="74"/>
    </row>
    <row r="281" spans="1:5" ht="13.5">
      <c r="A281" s="74"/>
      <c r="B281" s="166"/>
      <c r="C281" s="166"/>
      <c r="D281" s="166"/>
      <c r="E281" s="74"/>
    </row>
    <row r="282" spans="1:5" ht="13.5">
      <c r="A282" s="74"/>
      <c r="B282" s="166"/>
      <c r="C282" s="166"/>
      <c r="D282" s="166"/>
      <c r="E282" s="74"/>
    </row>
    <row r="283" spans="1:5" ht="13.5">
      <c r="A283" s="74"/>
      <c r="B283" s="166"/>
      <c r="C283" s="166"/>
      <c r="D283" s="166"/>
      <c r="E283" s="74"/>
    </row>
    <row r="284" spans="1:5" ht="13.5">
      <c r="A284" s="74"/>
      <c r="B284" s="166"/>
      <c r="C284" s="166"/>
      <c r="D284" s="166"/>
      <c r="E284" s="74"/>
    </row>
    <row r="285" spans="1:5" ht="13.5">
      <c r="A285" s="74"/>
      <c r="B285" s="166"/>
      <c r="C285" s="166"/>
      <c r="D285" s="166"/>
      <c r="E285" s="74"/>
    </row>
    <row r="286" spans="1:5" ht="13.5">
      <c r="A286" s="74"/>
      <c r="B286" s="166"/>
      <c r="C286" s="166"/>
      <c r="D286" s="166"/>
      <c r="E286" s="74"/>
    </row>
    <row r="287" spans="1:5" ht="13.5">
      <c r="A287" s="74"/>
      <c r="B287" s="166"/>
      <c r="C287" s="166"/>
      <c r="D287" s="166"/>
      <c r="E287" s="74"/>
    </row>
    <row r="288" spans="1:5" ht="13.5">
      <c r="A288" s="74"/>
      <c r="B288" s="166"/>
      <c r="C288" s="166"/>
      <c r="D288" s="166"/>
      <c r="E288" s="74"/>
    </row>
    <row r="289" spans="1:5" ht="13.5">
      <c r="A289" s="74"/>
      <c r="B289" s="166"/>
      <c r="C289" s="166"/>
      <c r="D289" s="166"/>
      <c r="E289" s="74"/>
    </row>
    <row r="290" spans="1:5" ht="13.5">
      <c r="A290" s="74"/>
      <c r="B290" s="166"/>
      <c r="C290" s="166"/>
      <c r="D290" s="166"/>
      <c r="E290" s="74"/>
    </row>
    <row r="291" spans="1:5" ht="13.5">
      <c r="A291" s="74"/>
      <c r="B291" s="166"/>
      <c r="C291" s="166"/>
      <c r="D291" s="166"/>
      <c r="E291" s="74"/>
    </row>
    <row r="292" spans="1:5" ht="13.5">
      <c r="A292" s="74"/>
      <c r="B292" s="166"/>
      <c r="C292" s="166"/>
      <c r="D292" s="166"/>
      <c r="E292" s="74"/>
    </row>
    <row r="293" spans="1:5" ht="13.5">
      <c r="A293" s="74"/>
      <c r="B293" s="166"/>
      <c r="C293" s="166"/>
      <c r="D293" s="166"/>
      <c r="E293" s="74"/>
    </row>
    <row r="294" spans="1:5" ht="13.5">
      <c r="A294" s="74"/>
      <c r="B294" s="166"/>
      <c r="C294" s="166"/>
      <c r="D294" s="166"/>
      <c r="E294" s="74"/>
    </row>
    <row r="295" spans="1:5" ht="13.5">
      <c r="A295" s="74"/>
      <c r="B295" s="166"/>
      <c r="C295" s="166"/>
      <c r="D295" s="166"/>
      <c r="E295" s="74"/>
    </row>
    <row r="296" spans="1:5" ht="13.5">
      <c r="A296" s="74"/>
      <c r="B296" s="166"/>
      <c r="C296" s="166"/>
      <c r="D296" s="166"/>
      <c r="E296" s="74"/>
    </row>
    <row r="297" spans="1:5" ht="13.5">
      <c r="A297" s="74"/>
      <c r="B297" s="166"/>
      <c r="C297" s="166"/>
      <c r="D297" s="166"/>
      <c r="E297" s="74"/>
    </row>
    <row r="298" spans="1:5" ht="13.5">
      <c r="A298" s="74"/>
      <c r="B298" s="166"/>
      <c r="C298" s="166"/>
      <c r="D298" s="166"/>
      <c r="E298" s="74"/>
    </row>
    <row r="299" spans="1:5" ht="13.5">
      <c r="A299" s="74"/>
      <c r="B299" s="166"/>
      <c r="C299" s="166"/>
      <c r="D299" s="166"/>
      <c r="E299" s="74"/>
    </row>
    <row r="300" spans="1:5" ht="13.5">
      <c r="A300" s="74"/>
      <c r="B300" s="166"/>
      <c r="C300" s="166"/>
      <c r="D300" s="166"/>
      <c r="E300" s="74"/>
    </row>
    <row r="301" spans="1:5" ht="13.5">
      <c r="A301" s="74"/>
      <c r="B301" s="166"/>
      <c r="C301" s="166"/>
      <c r="D301" s="166"/>
      <c r="E301" s="74"/>
    </row>
    <row r="302" spans="1:5" ht="13.5">
      <c r="A302" s="74"/>
      <c r="B302" s="166"/>
      <c r="C302" s="166"/>
      <c r="D302" s="166"/>
      <c r="E302" s="74"/>
    </row>
    <row r="303" spans="1:5" ht="13.5">
      <c r="A303" s="74"/>
      <c r="B303" s="166"/>
      <c r="C303" s="166"/>
      <c r="D303" s="166"/>
      <c r="E303" s="74"/>
    </row>
    <row r="304" spans="1:5" ht="13.5">
      <c r="A304" s="74"/>
      <c r="B304" s="166"/>
      <c r="C304" s="166"/>
      <c r="D304" s="166"/>
      <c r="E304" s="74"/>
    </row>
    <row r="305" spans="1:5" ht="13.5">
      <c r="A305" s="74"/>
      <c r="B305" s="166"/>
      <c r="C305" s="166"/>
      <c r="D305" s="166"/>
      <c r="E305" s="74"/>
    </row>
    <row r="306" spans="1:5" ht="13.5">
      <c r="A306" s="74"/>
      <c r="B306" s="166"/>
      <c r="C306" s="166"/>
      <c r="D306" s="166"/>
      <c r="E306" s="74"/>
    </row>
    <row r="307" spans="1:5" ht="13.5">
      <c r="A307" s="74"/>
      <c r="B307" s="166"/>
      <c r="C307" s="166"/>
      <c r="D307" s="166"/>
      <c r="E307" s="74"/>
    </row>
    <row r="308" spans="1:5" ht="13.5">
      <c r="A308" s="74"/>
      <c r="B308" s="166"/>
      <c r="C308" s="166"/>
      <c r="D308" s="166"/>
      <c r="E308" s="74"/>
    </row>
    <row r="309" spans="1:5" ht="13.5">
      <c r="A309" s="74"/>
      <c r="B309" s="166"/>
      <c r="C309" s="166"/>
      <c r="D309" s="166"/>
      <c r="E309" s="74"/>
    </row>
    <row r="310" spans="1:5" ht="13.5">
      <c r="A310" s="74"/>
      <c r="B310" s="166"/>
      <c r="C310" s="166"/>
      <c r="D310" s="166"/>
      <c r="E310" s="74"/>
    </row>
    <row r="311" spans="1:5" ht="13.5">
      <c r="A311" s="74"/>
      <c r="B311" s="166"/>
      <c r="C311" s="166"/>
      <c r="D311" s="166"/>
      <c r="E311" s="74"/>
    </row>
    <row r="312" spans="1:5" ht="13.5">
      <c r="A312" s="74"/>
      <c r="B312" s="166"/>
      <c r="C312" s="166"/>
      <c r="D312" s="166"/>
      <c r="E312" s="74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PageLayoutView="0" workbookViewId="0" topLeftCell="A1">
      <selection activeCell="B6" sqref="B6"/>
    </sheetView>
  </sheetViews>
  <sheetFormatPr defaultColWidth="9.33203125" defaultRowHeight="11.25"/>
  <cols>
    <col min="1" max="1" width="16" style="185" customWidth="1"/>
    <col min="2" max="2" width="4.83203125" style="185" customWidth="1"/>
    <col min="3" max="3" width="6.33203125" style="185" customWidth="1"/>
    <col min="4" max="4" width="5" style="185" customWidth="1"/>
    <col min="5" max="5" width="2.83203125" style="185" customWidth="1"/>
    <col min="6" max="6" width="4.83203125" style="185" customWidth="1"/>
    <col min="7" max="7" width="6.33203125" style="185" bestFit="1" customWidth="1"/>
    <col min="8" max="8" width="5" style="185" customWidth="1"/>
    <col min="9" max="10" width="4.83203125" style="185" customWidth="1"/>
    <col min="11" max="11" width="6.33203125" style="185" bestFit="1" customWidth="1"/>
    <col min="12" max="12" width="5" style="185" customWidth="1"/>
    <col min="13" max="13" width="2.83203125" style="185" customWidth="1"/>
    <col min="14" max="14" width="4.83203125" style="185" customWidth="1"/>
    <col min="15" max="15" width="6.33203125" style="185" bestFit="1" customWidth="1"/>
    <col min="16" max="16" width="5" style="185" customWidth="1"/>
    <col min="17" max="18" width="4.83203125" style="185" customWidth="1"/>
    <col min="19" max="19" width="6.33203125" style="185" bestFit="1" customWidth="1"/>
    <col min="20" max="20" width="5" style="185" customWidth="1"/>
    <col min="21" max="16384" width="9.16015625" style="185" customWidth="1"/>
  </cols>
  <sheetData>
    <row r="1" spans="1:21" s="131" customFormat="1" ht="15" customHeight="1">
      <c r="A1" s="130" t="s">
        <v>195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0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s="131" customFormat="1" ht="15" customHeight="1">
      <c r="A3" s="133"/>
      <c r="B3" s="223" t="s">
        <v>135</v>
      </c>
      <c r="C3" s="223"/>
      <c r="D3" s="223"/>
      <c r="E3" s="189"/>
      <c r="F3" s="223" t="s">
        <v>137</v>
      </c>
      <c r="G3" s="223"/>
      <c r="H3" s="223"/>
      <c r="I3" s="189"/>
      <c r="J3" s="223" t="s">
        <v>139</v>
      </c>
      <c r="K3" s="223"/>
      <c r="L3" s="223"/>
      <c r="M3" s="189"/>
      <c r="N3" s="223" t="s">
        <v>140</v>
      </c>
      <c r="O3" s="223"/>
      <c r="P3" s="223"/>
      <c r="Q3" s="189"/>
      <c r="R3" s="223" t="s">
        <v>157</v>
      </c>
      <c r="S3" s="223"/>
      <c r="T3" s="223"/>
    </row>
    <row r="4" spans="1:20" s="131" customFormat="1" ht="15" customHeight="1">
      <c r="A4" s="134" t="s">
        <v>123</v>
      </c>
      <c r="B4" s="135" t="s">
        <v>50</v>
      </c>
      <c r="C4" s="135" t="s">
        <v>35</v>
      </c>
      <c r="D4" s="135" t="s">
        <v>36</v>
      </c>
      <c r="E4" s="135"/>
      <c r="F4" s="135" t="s">
        <v>50</v>
      </c>
      <c r="G4" s="135" t="s">
        <v>35</v>
      </c>
      <c r="H4" s="135" t="s">
        <v>36</v>
      </c>
      <c r="I4" s="135"/>
      <c r="J4" s="135" t="s">
        <v>50</v>
      </c>
      <c r="K4" s="135" t="s">
        <v>35</v>
      </c>
      <c r="L4" s="135" t="s">
        <v>36</v>
      </c>
      <c r="M4" s="135"/>
      <c r="N4" s="135" t="s">
        <v>50</v>
      </c>
      <c r="O4" s="135" t="s">
        <v>35</v>
      </c>
      <c r="P4" s="135" t="s">
        <v>36</v>
      </c>
      <c r="Q4" s="135"/>
      <c r="R4" s="135" t="s">
        <v>50</v>
      </c>
      <c r="S4" s="135" t="s">
        <v>35</v>
      </c>
      <c r="T4" s="135" t="s">
        <v>36</v>
      </c>
    </row>
    <row r="5" spans="1:20" s="131" customFormat="1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38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s="131" customFormat="1" ht="15" customHeight="1">
      <c r="A6" s="136" t="s">
        <v>119</v>
      </c>
      <c r="B6" s="186">
        <v>5.5</v>
      </c>
      <c r="C6" s="186">
        <v>31</v>
      </c>
      <c r="D6" s="186">
        <v>37</v>
      </c>
      <c r="E6" s="186"/>
      <c r="F6" s="186">
        <v>6.5</v>
      </c>
      <c r="G6" s="186">
        <v>27.78</v>
      </c>
      <c r="H6" s="186">
        <v>34.28</v>
      </c>
      <c r="I6" s="186"/>
      <c r="J6" s="186">
        <v>9</v>
      </c>
      <c r="K6" s="186">
        <v>31.95</v>
      </c>
      <c r="L6" s="186">
        <v>40.95</v>
      </c>
      <c r="M6" s="186"/>
      <c r="N6" s="186">
        <v>13.5</v>
      </c>
      <c r="O6" s="186">
        <v>30</v>
      </c>
      <c r="P6" s="186">
        <v>43.5</v>
      </c>
      <c r="Q6" s="186"/>
      <c r="R6" s="186">
        <v>15</v>
      </c>
      <c r="S6" s="186">
        <v>30</v>
      </c>
      <c r="T6" s="186">
        <v>45</v>
      </c>
    </row>
    <row r="7" spans="1:20" s="131" customFormat="1" ht="15" customHeight="1">
      <c r="A7" s="136" t="s">
        <v>120</v>
      </c>
      <c r="B7" s="186">
        <v>5.75</v>
      </c>
      <c r="C7" s="186">
        <v>24</v>
      </c>
      <c r="D7" s="186">
        <v>29.75</v>
      </c>
      <c r="E7" s="186"/>
      <c r="F7" s="186">
        <v>8.75</v>
      </c>
      <c r="G7" s="186">
        <v>23.25</v>
      </c>
      <c r="H7" s="186">
        <v>32</v>
      </c>
      <c r="I7" s="186"/>
      <c r="J7" s="186">
        <v>11.15</v>
      </c>
      <c r="K7" s="186">
        <v>43.38</v>
      </c>
      <c r="L7" s="186">
        <v>54.53</v>
      </c>
      <c r="M7" s="186"/>
      <c r="N7" s="186">
        <v>13.75</v>
      </c>
      <c r="O7" s="186">
        <v>27.65</v>
      </c>
      <c r="P7" s="186">
        <v>41.4</v>
      </c>
      <c r="Q7" s="186"/>
      <c r="R7" s="186">
        <v>14</v>
      </c>
      <c r="S7" s="186">
        <v>32.5</v>
      </c>
      <c r="T7" s="186">
        <v>46.5</v>
      </c>
    </row>
    <row r="8" spans="1:20" s="131" customFormat="1" ht="15" customHeight="1">
      <c r="A8" s="136" t="s">
        <v>121</v>
      </c>
      <c r="B8" s="186">
        <v>8.5</v>
      </c>
      <c r="C8" s="186">
        <v>38.25</v>
      </c>
      <c r="D8" s="186">
        <v>46.75</v>
      </c>
      <c r="E8" s="186"/>
      <c r="F8" s="186">
        <v>9.67</v>
      </c>
      <c r="G8" s="186">
        <v>31.3</v>
      </c>
      <c r="H8" s="186">
        <v>40.97</v>
      </c>
      <c r="I8" s="186"/>
      <c r="J8" s="186">
        <v>6.25</v>
      </c>
      <c r="K8" s="186">
        <v>39.5</v>
      </c>
      <c r="L8" s="186">
        <v>45.75</v>
      </c>
      <c r="M8" s="186"/>
      <c r="N8" s="186">
        <v>14.66</v>
      </c>
      <c r="O8" s="186">
        <v>64.2</v>
      </c>
      <c r="P8" s="186">
        <v>78.86</v>
      </c>
      <c r="Q8" s="186"/>
      <c r="R8" s="186">
        <v>14.75</v>
      </c>
      <c r="S8" s="186">
        <v>38.1</v>
      </c>
      <c r="T8" s="186">
        <v>52.85</v>
      </c>
    </row>
    <row r="9" spans="1:20" s="131" customFormat="1" ht="15" customHeight="1">
      <c r="A9" s="136" t="s">
        <v>138</v>
      </c>
      <c r="B9" s="186">
        <v>12.78</v>
      </c>
      <c r="C9" s="186">
        <v>24.2</v>
      </c>
      <c r="D9" s="186">
        <v>36.98</v>
      </c>
      <c r="E9" s="186"/>
      <c r="F9" s="186">
        <v>16.19</v>
      </c>
      <c r="G9" s="186">
        <v>88.93</v>
      </c>
      <c r="H9" s="186">
        <v>105.12</v>
      </c>
      <c r="I9" s="186"/>
      <c r="J9" s="186">
        <v>21.1</v>
      </c>
      <c r="K9" s="186">
        <v>66.01</v>
      </c>
      <c r="L9" s="186">
        <v>87.11000000000001</v>
      </c>
      <c r="M9" s="186"/>
      <c r="N9" s="186">
        <v>15.57</v>
      </c>
      <c r="O9" s="186">
        <v>80.55</v>
      </c>
      <c r="P9" s="186">
        <v>96.12</v>
      </c>
      <c r="Q9" s="186"/>
      <c r="R9" s="186">
        <v>19.85</v>
      </c>
      <c r="S9" s="186">
        <v>64.57</v>
      </c>
      <c r="T9" s="186">
        <v>84.42</v>
      </c>
    </row>
    <row r="10" spans="1:20" s="131" customFormat="1" ht="20.25">
      <c r="A10" s="136" t="s">
        <v>89</v>
      </c>
      <c r="B10" s="152">
        <v>3</v>
      </c>
      <c r="C10" s="152">
        <v>5.5</v>
      </c>
      <c r="D10" s="152">
        <v>8.5</v>
      </c>
      <c r="E10" s="152"/>
      <c r="F10" s="152">
        <v>3</v>
      </c>
      <c r="G10" s="152">
        <v>2</v>
      </c>
      <c r="H10" s="152">
        <v>5</v>
      </c>
      <c r="I10" s="152"/>
      <c r="J10" s="152">
        <v>1</v>
      </c>
      <c r="K10" s="152">
        <v>6.5</v>
      </c>
      <c r="L10" s="152">
        <v>7.5</v>
      </c>
      <c r="M10" s="152"/>
      <c r="N10" s="152">
        <v>2</v>
      </c>
      <c r="O10" s="152">
        <v>4</v>
      </c>
      <c r="P10" s="152">
        <v>6</v>
      </c>
      <c r="Q10" s="152"/>
      <c r="R10" s="152">
        <v>2</v>
      </c>
      <c r="S10" s="152">
        <v>3.36</v>
      </c>
      <c r="T10" s="152">
        <v>5</v>
      </c>
    </row>
    <row r="11" spans="1:20" ht="12.75" customHeight="1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M11" s="140"/>
      <c r="N11" s="140"/>
      <c r="O11" s="140"/>
      <c r="P11" s="140"/>
      <c r="Q11" s="140"/>
      <c r="R11" s="186"/>
      <c r="S11" s="186"/>
      <c r="T11" s="186"/>
    </row>
    <row r="12" spans="1:20" s="131" customFormat="1" ht="15" customHeight="1">
      <c r="A12" s="141" t="s">
        <v>82</v>
      </c>
      <c r="B12" s="142">
        <v>35.53</v>
      </c>
      <c r="C12" s="154">
        <v>122.95</v>
      </c>
      <c r="D12" s="154">
        <v>158.98</v>
      </c>
      <c r="E12" s="142"/>
      <c r="F12" s="154">
        <v>44.11</v>
      </c>
      <c r="G12" s="154">
        <v>173.26</v>
      </c>
      <c r="H12" s="154">
        <v>217.37</v>
      </c>
      <c r="I12" s="154"/>
      <c r="J12" s="154">
        <v>48.5</v>
      </c>
      <c r="K12" s="154">
        <v>187.34</v>
      </c>
      <c r="L12" s="154">
        <v>235.84000000000003</v>
      </c>
      <c r="M12" s="142"/>
      <c r="N12" s="154">
        <v>59.48</v>
      </c>
      <c r="O12" s="154">
        <v>206.39999999999998</v>
      </c>
      <c r="P12" s="154">
        <v>266</v>
      </c>
      <c r="Q12" s="154"/>
      <c r="R12" s="154">
        <f>SUM(R6:R11)</f>
        <v>65.6</v>
      </c>
      <c r="S12" s="154">
        <f>SUM(S6:S11)</f>
        <v>168.53</v>
      </c>
      <c r="T12" s="154">
        <v>234.13</v>
      </c>
    </row>
    <row r="14" spans="1:20" ht="26.25" customHeight="1">
      <c r="A14" s="224" t="s">
        <v>184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</row>
    <row r="15" ht="11.25">
      <c r="A15" s="187" t="s">
        <v>152</v>
      </c>
    </row>
  </sheetData>
  <sheetProtection/>
  <mergeCells count="6">
    <mergeCell ref="B3:D3"/>
    <mergeCell ref="F3:H3"/>
    <mergeCell ref="J3:L3"/>
    <mergeCell ref="N3:P3"/>
    <mergeCell ref="R3:T3"/>
    <mergeCell ref="A14:T1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J6" sqref="J6"/>
    </sheetView>
  </sheetViews>
  <sheetFormatPr defaultColWidth="9.33203125" defaultRowHeight="11.25"/>
  <cols>
    <col min="1" max="4" width="26.16015625" style="0" customWidth="1"/>
  </cols>
  <sheetData>
    <row r="1" s="164" customFormat="1" ht="15" customHeight="1">
      <c r="A1" s="30" t="s">
        <v>156</v>
      </c>
    </row>
    <row r="2" ht="15" customHeight="1"/>
    <row r="3" spans="1:11" ht="15" customHeight="1">
      <c r="A3" s="24" t="s">
        <v>37</v>
      </c>
      <c r="B3" s="24" t="s">
        <v>50</v>
      </c>
      <c r="C3" s="24" t="s">
        <v>35</v>
      </c>
      <c r="D3" s="24" t="s">
        <v>36</v>
      </c>
      <c r="H3" s="41"/>
      <c r="I3" s="41"/>
      <c r="J3" s="41"/>
      <c r="K3" s="41"/>
    </row>
    <row r="4" spans="1:11" ht="15" customHeight="1">
      <c r="A4" s="41" t="s">
        <v>116</v>
      </c>
      <c r="B4" s="41">
        <v>34</v>
      </c>
      <c r="C4" s="41">
        <v>681</v>
      </c>
      <c r="D4" s="41">
        <v>715</v>
      </c>
      <c r="H4" s="41"/>
      <c r="I4" s="41"/>
      <c r="J4" s="41"/>
      <c r="K4" s="41"/>
    </row>
    <row r="5" spans="1:11" ht="15" customHeight="1">
      <c r="A5" s="41" t="s">
        <v>117</v>
      </c>
      <c r="B5" s="41">
        <v>38</v>
      </c>
      <c r="C5" s="41">
        <v>678</v>
      </c>
      <c r="D5" s="41">
        <v>716</v>
      </c>
      <c r="H5" s="41"/>
      <c r="I5" s="41"/>
      <c r="J5" s="41"/>
      <c r="K5" s="41"/>
    </row>
    <row r="6" spans="1:11" ht="15" customHeight="1">
      <c r="A6" s="41" t="s">
        <v>124</v>
      </c>
      <c r="B6" s="41">
        <v>36</v>
      </c>
      <c r="C6" s="41">
        <v>715</v>
      </c>
      <c r="D6" s="41">
        <v>751</v>
      </c>
      <c r="H6" s="41"/>
      <c r="I6" s="41"/>
      <c r="J6" s="41"/>
      <c r="K6" s="41"/>
    </row>
    <row r="7" spans="1:11" ht="15" customHeight="1">
      <c r="A7" s="41" t="s">
        <v>125</v>
      </c>
      <c r="B7" s="41">
        <v>31</v>
      </c>
      <c r="C7" s="41">
        <v>682</v>
      </c>
      <c r="D7" s="41">
        <v>713</v>
      </c>
      <c r="H7" s="41"/>
      <c r="I7" s="41"/>
      <c r="J7" s="41"/>
      <c r="K7" s="41"/>
    </row>
    <row r="8" spans="1:11" ht="15" customHeight="1">
      <c r="A8" s="41" t="s">
        <v>126</v>
      </c>
      <c r="B8" s="41">
        <v>31</v>
      </c>
      <c r="C8" s="41">
        <v>689</v>
      </c>
      <c r="D8" s="41">
        <v>720</v>
      </c>
      <c r="H8" s="41"/>
      <c r="I8" s="41"/>
      <c r="J8" s="41"/>
      <c r="K8" s="41"/>
    </row>
    <row r="9" spans="1:11" ht="15" customHeight="1">
      <c r="A9" s="41" t="s">
        <v>127</v>
      </c>
      <c r="B9" s="41">
        <v>32</v>
      </c>
      <c r="C9" s="41">
        <v>725</v>
      </c>
      <c r="D9" s="41">
        <v>757</v>
      </c>
      <c r="H9" s="41"/>
      <c r="I9" s="41"/>
      <c r="J9" s="41"/>
      <c r="K9" s="41"/>
    </row>
    <row r="10" spans="1:11" ht="15" customHeight="1">
      <c r="A10" s="41" t="s">
        <v>133</v>
      </c>
      <c r="B10" s="41">
        <v>29</v>
      </c>
      <c r="C10" s="41">
        <v>734</v>
      </c>
      <c r="D10" s="41">
        <v>763</v>
      </c>
      <c r="H10" s="41"/>
      <c r="I10" s="41"/>
      <c r="J10" s="41"/>
      <c r="K10" s="41"/>
    </row>
    <row r="11" spans="1:11" ht="15" customHeight="1">
      <c r="A11" s="41" t="s">
        <v>135</v>
      </c>
      <c r="B11" s="41">
        <v>29</v>
      </c>
      <c r="C11" s="41">
        <v>744</v>
      </c>
      <c r="D11" s="41">
        <v>773</v>
      </c>
      <c r="H11" s="41"/>
      <c r="I11" s="41"/>
      <c r="J11" s="41"/>
      <c r="K11" s="41"/>
    </row>
    <row r="12" spans="1:11" ht="15" customHeight="1">
      <c r="A12" s="41" t="s">
        <v>137</v>
      </c>
      <c r="B12" s="41">
        <v>30</v>
      </c>
      <c r="C12" s="41">
        <v>803</v>
      </c>
      <c r="D12" s="41">
        <v>833</v>
      </c>
      <c r="H12" s="41"/>
      <c r="I12" s="41"/>
      <c r="J12" s="41"/>
      <c r="K12" s="41"/>
    </row>
    <row r="13" spans="1:11" ht="15" customHeight="1">
      <c r="A13" s="41" t="s">
        <v>139</v>
      </c>
      <c r="B13" s="41">
        <v>29</v>
      </c>
      <c r="C13" s="41">
        <v>821</v>
      </c>
      <c r="D13" s="41">
        <v>850</v>
      </c>
      <c r="H13" s="41"/>
      <c r="I13" s="41"/>
      <c r="J13" s="41"/>
      <c r="K13" s="41"/>
    </row>
    <row r="14" spans="1:4" ht="15" customHeight="1">
      <c r="A14" s="41" t="s">
        <v>140</v>
      </c>
      <c r="B14" s="41">
        <v>31</v>
      </c>
      <c r="C14" s="41">
        <v>884</v>
      </c>
      <c r="D14" s="41">
        <v>915</v>
      </c>
    </row>
    <row r="15" spans="1:4" ht="12.75" customHeight="1">
      <c r="A15" s="11"/>
      <c r="B15" s="7"/>
      <c r="C15" s="7"/>
      <c r="D15" s="7"/>
    </row>
    <row r="16" ht="15" customHeight="1"/>
    <row r="17" ht="11.25">
      <c r="A17" s="179" t="s">
        <v>191</v>
      </c>
    </row>
    <row r="18" spans="1:4" ht="15" customHeight="1">
      <c r="A18" s="41"/>
      <c r="B18" s="41"/>
      <c r="C18" s="41"/>
      <c r="D18" s="41"/>
    </row>
    <row r="19" spans="1:4" ht="15" customHeight="1">
      <c r="A19" s="41"/>
      <c r="B19" s="41"/>
      <c r="C19" s="41"/>
      <c r="D19" s="41"/>
    </row>
    <row r="20" spans="1:4" ht="15" customHeight="1">
      <c r="A20" s="41"/>
      <c r="B20" s="41"/>
      <c r="C20" s="41"/>
      <c r="D20" s="41"/>
    </row>
    <row r="21" spans="1:4" ht="15" customHeight="1">
      <c r="A21" s="41"/>
      <c r="B21" s="41"/>
      <c r="C21" s="41"/>
      <c r="D21" s="41"/>
    </row>
    <row r="22" spans="1:4" ht="15" customHeight="1">
      <c r="A22" s="41"/>
      <c r="B22" s="41"/>
      <c r="C22" s="41"/>
      <c r="D22" s="41"/>
    </row>
    <row r="23" spans="1:4" ht="15" customHeight="1">
      <c r="A23" s="41"/>
      <c r="B23" s="41"/>
      <c r="C23" s="41"/>
      <c r="D23" s="41"/>
    </row>
    <row r="24" spans="1:4" ht="15" customHeight="1">
      <c r="A24" s="41"/>
      <c r="B24" s="41"/>
      <c r="C24" s="41"/>
      <c r="D24" s="41"/>
    </row>
    <row r="25" spans="1:11" ht="15" customHeight="1">
      <c r="A25" s="41"/>
      <c r="B25" s="41"/>
      <c r="C25" s="41"/>
      <c r="D25" s="41"/>
      <c r="I25" s="19"/>
      <c r="J25" s="19"/>
      <c r="K25" s="19"/>
    </row>
    <row r="26" spans="1:4" ht="15" customHeight="1">
      <c r="A26" s="41"/>
      <c r="B26" s="41"/>
      <c r="C26" s="41"/>
      <c r="D26" s="41"/>
    </row>
    <row r="27" spans="1:4" ht="15" customHeight="1">
      <c r="A27" s="41"/>
      <c r="B27" s="41"/>
      <c r="C27" s="41"/>
      <c r="D27" s="41"/>
    </row>
    <row r="28" spans="1:4" ht="15" customHeight="1">
      <c r="A28" s="41"/>
      <c r="B28" s="41"/>
      <c r="C28" s="41"/>
      <c r="D28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1"/>
  <sheetViews>
    <sheetView showGridLines="0" zoomScalePageLayoutView="0" workbookViewId="0" topLeftCell="A1">
      <selection activeCell="AC5" sqref="AC5"/>
    </sheetView>
  </sheetViews>
  <sheetFormatPr defaultColWidth="9.33203125" defaultRowHeight="11.25"/>
  <cols>
    <col min="1" max="1" width="23.66015625" style="0" customWidth="1"/>
    <col min="2" max="2" width="5.33203125" style="0" customWidth="1"/>
    <col min="3" max="4" width="5.66015625" style="0" customWidth="1"/>
    <col min="5" max="5" width="2.66015625" style="0" customWidth="1"/>
    <col min="6" max="6" width="5.33203125" style="0" customWidth="1"/>
    <col min="7" max="8" width="5.66015625" style="0" customWidth="1"/>
    <col min="9" max="9" width="2.66015625" style="0" customWidth="1"/>
    <col min="10" max="10" width="5.33203125" style="0" customWidth="1"/>
    <col min="11" max="12" width="5.66015625" style="0" customWidth="1"/>
    <col min="13" max="13" width="2.66015625" style="0" customWidth="1"/>
    <col min="14" max="14" width="5.33203125" style="0" customWidth="1"/>
    <col min="15" max="16" width="5.66015625" style="0" customWidth="1"/>
    <col min="17" max="17" width="2.66015625" style="0" customWidth="1"/>
    <col min="18" max="20" width="5.66015625" style="0" customWidth="1"/>
    <col min="21" max="21" width="1.3359375" style="0" customWidth="1"/>
  </cols>
  <sheetData>
    <row r="1" spans="1:14" ht="16.5" customHeight="1">
      <c r="A1" s="30" t="s">
        <v>155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ht="12.75" customHeight="1"/>
    <row r="3" spans="1:21" s="4" customFormat="1" ht="12.75" customHeight="1">
      <c r="A3" s="65"/>
      <c r="B3" s="192" t="s">
        <v>133</v>
      </c>
      <c r="C3" s="192"/>
      <c r="D3" s="192"/>
      <c r="E3" s="188"/>
      <c r="F3" s="192" t="s">
        <v>135</v>
      </c>
      <c r="G3" s="192"/>
      <c r="H3" s="192"/>
      <c r="I3" s="36"/>
      <c r="J3" s="192" t="s">
        <v>137</v>
      </c>
      <c r="K3" s="192"/>
      <c r="L3" s="192"/>
      <c r="M3" s="36"/>
      <c r="N3" s="192" t="s">
        <v>139</v>
      </c>
      <c r="O3" s="192"/>
      <c r="P3" s="192"/>
      <c r="Q3" s="36"/>
      <c r="R3" s="192" t="s">
        <v>140</v>
      </c>
      <c r="S3" s="192"/>
      <c r="T3" s="192"/>
      <c r="U3" s="36"/>
    </row>
    <row r="4" spans="1:21" s="9" customFormat="1" ht="12.75" customHeight="1">
      <c r="A4" s="72" t="s">
        <v>123</v>
      </c>
      <c r="B4" s="43" t="s">
        <v>50</v>
      </c>
      <c r="C4" s="38" t="s">
        <v>35</v>
      </c>
      <c r="D4" s="43" t="s">
        <v>36</v>
      </c>
      <c r="E4" s="33"/>
      <c r="F4" s="43" t="s">
        <v>50</v>
      </c>
      <c r="G4" s="38" t="s">
        <v>35</v>
      </c>
      <c r="H4" s="43" t="s">
        <v>36</v>
      </c>
      <c r="I4" s="33"/>
      <c r="J4" s="43" t="s">
        <v>50</v>
      </c>
      <c r="K4" s="38" t="s">
        <v>35</v>
      </c>
      <c r="L4" s="43" t="s">
        <v>36</v>
      </c>
      <c r="M4" s="33"/>
      <c r="N4" s="43" t="s">
        <v>50</v>
      </c>
      <c r="O4" s="38" t="s">
        <v>35</v>
      </c>
      <c r="P4" s="43" t="s">
        <v>36</v>
      </c>
      <c r="Q4" s="43"/>
      <c r="R4" s="43" t="s">
        <v>50</v>
      </c>
      <c r="S4" s="38" t="s">
        <v>35</v>
      </c>
      <c r="T4" s="43" t="s">
        <v>36</v>
      </c>
      <c r="U4" s="33"/>
    </row>
    <row r="5" spans="1:21" ht="12.75" customHeight="1">
      <c r="A5" s="6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 customHeight="1">
      <c r="A6" s="69" t="s">
        <v>119</v>
      </c>
      <c r="B6" s="41">
        <v>0</v>
      </c>
      <c r="C6" s="174">
        <v>31</v>
      </c>
      <c r="D6" s="174">
        <v>31</v>
      </c>
      <c r="E6" s="41"/>
      <c r="F6" s="174">
        <v>0</v>
      </c>
      <c r="G6" s="174">
        <v>26</v>
      </c>
      <c r="H6" s="41">
        <v>26</v>
      </c>
      <c r="I6" s="174"/>
      <c r="J6" s="174">
        <v>1</v>
      </c>
      <c r="K6" s="41">
        <v>30</v>
      </c>
      <c r="L6" s="174">
        <v>31</v>
      </c>
      <c r="M6" s="41"/>
      <c r="N6" s="41">
        <v>0</v>
      </c>
      <c r="O6" s="174">
        <v>40</v>
      </c>
      <c r="P6" s="174">
        <v>40</v>
      </c>
      <c r="Q6" s="174"/>
      <c r="R6" s="41">
        <v>1</v>
      </c>
      <c r="S6" s="41">
        <v>44</v>
      </c>
      <c r="T6" s="174">
        <v>45</v>
      </c>
      <c r="U6" s="41"/>
    </row>
    <row r="7" spans="1:21" ht="12.75" customHeight="1">
      <c r="A7" s="69" t="s">
        <v>120</v>
      </c>
      <c r="B7" s="41">
        <v>3</v>
      </c>
      <c r="C7" s="174">
        <v>155</v>
      </c>
      <c r="D7" s="174">
        <v>158</v>
      </c>
      <c r="E7" s="41"/>
      <c r="F7" s="174">
        <v>2</v>
      </c>
      <c r="G7" s="174">
        <v>161</v>
      </c>
      <c r="H7" s="41">
        <v>163</v>
      </c>
      <c r="I7" s="174"/>
      <c r="J7" s="174">
        <v>3</v>
      </c>
      <c r="K7" s="41">
        <v>187</v>
      </c>
      <c r="L7" s="174">
        <v>190</v>
      </c>
      <c r="M7" s="41"/>
      <c r="N7" s="41">
        <v>4</v>
      </c>
      <c r="O7" s="174">
        <v>200</v>
      </c>
      <c r="P7" s="174">
        <v>204</v>
      </c>
      <c r="Q7" s="174"/>
      <c r="R7" s="41">
        <v>8</v>
      </c>
      <c r="S7" s="41">
        <v>231</v>
      </c>
      <c r="T7" s="174">
        <v>239</v>
      </c>
      <c r="U7" s="41"/>
    </row>
    <row r="8" spans="1:21" ht="12.75" customHeight="1">
      <c r="A8" s="69" t="s">
        <v>121</v>
      </c>
      <c r="B8" s="41">
        <v>0</v>
      </c>
      <c r="C8" s="174">
        <v>156</v>
      </c>
      <c r="D8" s="174">
        <v>156</v>
      </c>
      <c r="E8" s="41"/>
      <c r="F8" s="174">
        <v>1</v>
      </c>
      <c r="G8" s="174">
        <v>172</v>
      </c>
      <c r="H8" s="41">
        <v>173</v>
      </c>
      <c r="I8" s="174"/>
      <c r="J8" s="174">
        <v>1</v>
      </c>
      <c r="K8" s="41">
        <v>183</v>
      </c>
      <c r="L8" s="174">
        <v>184</v>
      </c>
      <c r="M8" s="41"/>
      <c r="N8" s="41">
        <v>2</v>
      </c>
      <c r="O8" s="174">
        <v>179</v>
      </c>
      <c r="P8" s="174">
        <v>181</v>
      </c>
      <c r="Q8" s="174"/>
      <c r="R8" s="41">
        <v>2</v>
      </c>
      <c r="S8" s="41">
        <v>200</v>
      </c>
      <c r="T8" s="174">
        <v>202</v>
      </c>
      <c r="U8" s="41"/>
    </row>
    <row r="9" spans="1:21" ht="12.75" customHeight="1">
      <c r="A9" s="69" t="s">
        <v>122</v>
      </c>
      <c r="B9" s="41">
        <v>26</v>
      </c>
      <c r="C9" s="174">
        <v>389</v>
      </c>
      <c r="D9" s="174">
        <v>415</v>
      </c>
      <c r="E9" s="41"/>
      <c r="F9" s="174">
        <v>26</v>
      </c>
      <c r="G9" s="174">
        <v>380</v>
      </c>
      <c r="H9" s="41">
        <v>406</v>
      </c>
      <c r="I9" s="174"/>
      <c r="J9" s="174">
        <v>25</v>
      </c>
      <c r="K9" s="41">
        <v>399</v>
      </c>
      <c r="L9" s="174">
        <v>424</v>
      </c>
      <c r="M9" s="41"/>
      <c r="N9" s="41">
        <v>23</v>
      </c>
      <c r="O9" s="174">
        <v>397</v>
      </c>
      <c r="P9" s="174">
        <v>420</v>
      </c>
      <c r="Q9" s="174"/>
      <c r="R9" s="41">
        <v>20</v>
      </c>
      <c r="S9" s="41">
        <v>405</v>
      </c>
      <c r="T9" s="174">
        <v>425</v>
      </c>
      <c r="U9" s="41"/>
    </row>
    <row r="10" spans="1:21" s="9" customFormat="1" ht="23.25" customHeight="1">
      <c r="A10" s="70" t="s">
        <v>89</v>
      </c>
      <c r="B10" s="71">
        <v>0</v>
      </c>
      <c r="C10" s="175">
        <v>3</v>
      </c>
      <c r="D10" s="175">
        <v>3</v>
      </c>
      <c r="E10" s="71"/>
      <c r="F10" s="175">
        <v>0</v>
      </c>
      <c r="G10" s="175">
        <v>5</v>
      </c>
      <c r="H10" s="71">
        <v>5</v>
      </c>
      <c r="I10" s="175"/>
      <c r="J10" s="175">
        <v>0</v>
      </c>
      <c r="K10" s="71">
        <v>4</v>
      </c>
      <c r="L10" s="175">
        <v>4</v>
      </c>
      <c r="M10" s="71"/>
      <c r="N10" s="71">
        <v>0</v>
      </c>
      <c r="O10" s="175">
        <v>5</v>
      </c>
      <c r="P10" s="175">
        <v>5</v>
      </c>
      <c r="Q10" s="175"/>
      <c r="R10" s="71">
        <v>0</v>
      </c>
      <c r="S10" s="175">
        <v>4</v>
      </c>
      <c r="T10" s="175">
        <v>4</v>
      </c>
      <c r="U10" s="71"/>
    </row>
    <row r="11" spans="1:21" ht="12.75" customHeight="1">
      <c r="A11" s="6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2.75" customHeight="1">
      <c r="A12" s="72" t="s">
        <v>82</v>
      </c>
      <c r="B12" s="38">
        <v>29</v>
      </c>
      <c r="C12" s="38">
        <v>734</v>
      </c>
      <c r="D12" s="38">
        <v>763</v>
      </c>
      <c r="E12" s="38"/>
      <c r="F12" s="38">
        <v>29</v>
      </c>
      <c r="G12" s="38">
        <v>744</v>
      </c>
      <c r="H12" s="38">
        <v>773</v>
      </c>
      <c r="I12" s="38"/>
      <c r="J12" s="38">
        <v>30</v>
      </c>
      <c r="K12" s="38">
        <v>803</v>
      </c>
      <c r="L12" s="38">
        <v>833</v>
      </c>
      <c r="M12" s="38"/>
      <c r="N12" s="38">
        <v>29</v>
      </c>
      <c r="O12" s="38">
        <v>821</v>
      </c>
      <c r="P12" s="38">
        <f>SUM(P6:P10)</f>
        <v>850</v>
      </c>
      <c r="Q12" s="38"/>
      <c r="R12" s="38">
        <f>SUM(R6:R10)</f>
        <v>31</v>
      </c>
      <c r="S12" s="38">
        <f>SUM(S6:S10)</f>
        <v>884</v>
      </c>
      <c r="T12" s="38">
        <f>SUM(T6:T10)</f>
        <v>915</v>
      </c>
      <c r="U12" s="38">
        <f>SUM(U6:U10)</f>
        <v>0</v>
      </c>
    </row>
    <row r="13" ht="9.75">
      <c r="A13" s="73"/>
    </row>
    <row r="14" ht="11.25">
      <c r="A14" s="179" t="s">
        <v>185</v>
      </c>
    </row>
    <row r="15" ht="12.75">
      <c r="F15" s="176"/>
    </row>
    <row r="16" ht="12.75">
      <c r="F16" s="176"/>
    </row>
    <row r="17" ht="12.75">
      <c r="F17" s="176"/>
    </row>
    <row r="18" ht="12.75">
      <c r="F18" s="176"/>
    </row>
    <row r="19" ht="12.75">
      <c r="F19" s="176"/>
    </row>
    <row r="20" ht="12.75">
      <c r="F20" s="176"/>
    </row>
    <row r="21" ht="12.75">
      <c r="F21" s="176"/>
    </row>
  </sheetData>
  <sheetProtection/>
  <mergeCells count="5">
    <mergeCell ref="F3:H3"/>
    <mergeCell ref="J3:L3"/>
    <mergeCell ref="N3:P3"/>
    <mergeCell ref="B3:D3"/>
    <mergeCell ref="R3:T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PageLayoutView="0" workbookViewId="0" topLeftCell="A1">
      <selection activeCell="Q17" sqref="Q17"/>
    </sheetView>
  </sheetViews>
  <sheetFormatPr defaultColWidth="9.33203125" defaultRowHeight="11.25"/>
  <cols>
    <col min="1" max="1" width="16" style="0" customWidth="1"/>
    <col min="2" max="3" width="10.83203125" style="0" customWidth="1"/>
    <col min="4" max="4" width="8.5" style="0" customWidth="1"/>
    <col min="5" max="6" width="10.83203125" style="0" customWidth="1"/>
    <col min="7" max="7" width="8.5" style="0" customWidth="1"/>
    <col min="8" max="8" width="12.16015625" style="0" customWidth="1"/>
    <col min="9" max="9" width="13" style="0" customWidth="1"/>
    <col min="10" max="16" width="9.16015625" style="124" customWidth="1"/>
    <col min="17" max="17" width="20.66015625" style="124" customWidth="1"/>
    <col min="18" max="18" width="17.83203125" style="0" customWidth="1"/>
    <col min="19" max="19" width="20.5" style="0" customWidth="1"/>
  </cols>
  <sheetData>
    <row r="1" spans="1:17" s="9" customFormat="1" ht="19.5" customHeight="1">
      <c r="A1" s="74" t="s">
        <v>146</v>
      </c>
      <c r="B1" s="166"/>
      <c r="C1" s="166"/>
      <c r="D1" s="166"/>
      <c r="E1" s="166"/>
      <c r="F1" s="166"/>
      <c r="G1" s="166"/>
      <c r="H1" s="166"/>
      <c r="J1" s="145"/>
      <c r="K1" s="145"/>
      <c r="L1" s="145"/>
      <c r="M1" s="145"/>
      <c r="N1" s="145"/>
      <c r="O1" s="145"/>
      <c r="P1" s="145"/>
      <c r="Q1" s="145"/>
    </row>
    <row r="2" spans="1:17" s="9" customFormat="1" ht="15" customHeight="1">
      <c r="A2" s="74" t="s">
        <v>186</v>
      </c>
      <c r="B2" s="167"/>
      <c r="C2" s="166"/>
      <c r="D2" s="166"/>
      <c r="E2" s="166"/>
      <c r="F2" s="166"/>
      <c r="G2" s="166"/>
      <c r="H2" s="166"/>
      <c r="J2" s="145"/>
      <c r="K2" s="145"/>
      <c r="L2" s="145"/>
      <c r="M2" s="145"/>
      <c r="N2" s="145"/>
      <c r="O2" s="145"/>
      <c r="P2" s="145"/>
      <c r="Q2" s="145"/>
    </row>
    <row r="3" ht="7.5" customHeight="1"/>
    <row r="4" spans="1:22" s="4" customFormat="1" ht="15" customHeight="1">
      <c r="A4" s="35"/>
      <c r="B4" s="192" t="s">
        <v>41</v>
      </c>
      <c r="C4" s="192"/>
      <c r="D4" s="36"/>
      <c r="E4" s="192" t="s">
        <v>42</v>
      </c>
      <c r="F4" s="192"/>
      <c r="G4" s="36"/>
      <c r="H4" s="192" t="s">
        <v>43</v>
      </c>
      <c r="I4" s="192"/>
      <c r="J4" s="146"/>
      <c r="K4" s="146"/>
      <c r="L4" s="146"/>
      <c r="M4" s="146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4" customFormat="1" ht="15" customHeight="1">
      <c r="A5" s="37" t="s">
        <v>37</v>
      </c>
      <c r="B5" s="38" t="s">
        <v>38</v>
      </c>
      <c r="C5" s="38" t="s">
        <v>39</v>
      </c>
      <c r="D5" s="38"/>
      <c r="E5" s="38" t="s">
        <v>40</v>
      </c>
      <c r="F5" s="38" t="s">
        <v>39</v>
      </c>
      <c r="G5" s="38"/>
      <c r="H5" s="38" t="s">
        <v>40</v>
      </c>
      <c r="I5" s="38" t="s">
        <v>39</v>
      </c>
      <c r="J5" s="146"/>
      <c r="K5" s="146"/>
      <c r="L5" s="146"/>
      <c r="M5" s="146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6" customFormat="1" ht="15" customHeight="1">
      <c r="A6" s="80" t="s">
        <v>117</v>
      </c>
      <c r="B6" s="81">
        <v>79093.82384128805</v>
      </c>
      <c r="C6" s="81">
        <v>78104</v>
      </c>
      <c r="D6" s="71"/>
      <c r="E6" s="77">
        <v>42.242668200115155</v>
      </c>
      <c r="F6" s="77">
        <v>43.5</v>
      </c>
      <c r="G6" s="77"/>
      <c r="H6" s="77">
        <v>14.970076672417107</v>
      </c>
      <c r="I6" s="77">
        <v>14.83</v>
      </c>
      <c r="J6" s="147"/>
      <c r="K6" s="147"/>
      <c r="L6" s="147"/>
      <c r="M6" s="147"/>
      <c r="N6" s="145"/>
      <c r="O6" s="145"/>
      <c r="P6" s="145"/>
      <c r="Q6" s="145"/>
      <c r="R6" s="145"/>
      <c r="S6" s="145"/>
      <c r="T6" s="145"/>
      <c r="U6" s="145"/>
      <c r="V6" s="145"/>
    </row>
    <row r="7" spans="1:22" s="16" customFormat="1" ht="15" customHeight="1">
      <c r="A7" s="80" t="s">
        <v>124</v>
      </c>
      <c r="B7" s="81">
        <v>79325.93</v>
      </c>
      <c r="C7" s="81">
        <v>79666</v>
      </c>
      <c r="D7" s="71"/>
      <c r="E7" s="77">
        <v>42.12</v>
      </c>
      <c r="F7" s="77">
        <v>43.25</v>
      </c>
      <c r="G7" s="77"/>
      <c r="H7" s="77">
        <v>14.7</v>
      </c>
      <c r="I7" s="77">
        <v>14.6916</v>
      </c>
      <c r="J7" s="147"/>
      <c r="K7" s="147"/>
      <c r="L7" s="147"/>
      <c r="M7" s="147"/>
      <c r="N7" s="145"/>
      <c r="O7" s="145"/>
      <c r="P7" s="145"/>
      <c r="Q7" s="145"/>
      <c r="R7" s="145"/>
      <c r="S7" s="145"/>
      <c r="T7" s="145"/>
      <c r="U7" s="145"/>
      <c r="V7" s="145"/>
    </row>
    <row r="8" spans="1:22" s="16" customFormat="1" ht="15" customHeight="1">
      <c r="A8" s="80" t="s">
        <v>125</v>
      </c>
      <c r="B8" s="81">
        <v>82154.2323</v>
      </c>
      <c r="C8" s="81">
        <v>85424.11</v>
      </c>
      <c r="D8" s="71"/>
      <c r="E8" s="77">
        <v>42.4451</v>
      </c>
      <c r="F8" s="77">
        <v>43.6</v>
      </c>
      <c r="G8" s="71"/>
      <c r="H8" s="77">
        <v>15.2144</v>
      </c>
      <c r="I8" s="77">
        <v>15.1475</v>
      </c>
      <c r="J8" s="147"/>
      <c r="K8" s="147"/>
      <c r="L8" s="147"/>
      <c r="M8" s="147"/>
      <c r="N8" s="145"/>
      <c r="O8" s="145"/>
      <c r="P8" s="145"/>
      <c r="Q8" s="145"/>
      <c r="R8" s="145"/>
      <c r="S8" s="145"/>
      <c r="T8" s="145"/>
      <c r="U8" s="145"/>
      <c r="V8" s="145"/>
    </row>
    <row r="9" spans="1:22" s="16" customFormat="1" ht="15" customHeight="1">
      <c r="A9" s="80" t="s">
        <v>126</v>
      </c>
      <c r="B9" s="81">
        <v>82373.56</v>
      </c>
      <c r="C9" s="81">
        <v>87144</v>
      </c>
      <c r="D9" s="71"/>
      <c r="E9" s="77">
        <v>42.52</v>
      </c>
      <c r="F9" s="77">
        <v>43.33</v>
      </c>
      <c r="G9" s="71"/>
      <c r="H9" s="77">
        <v>14.98</v>
      </c>
      <c r="I9" s="77">
        <v>14.78</v>
      </c>
      <c r="J9" s="147"/>
      <c r="K9" s="147"/>
      <c r="L9" s="147"/>
      <c r="M9" s="147"/>
      <c r="N9" s="145"/>
      <c r="O9" s="145"/>
      <c r="P9" s="145"/>
      <c r="Q9" s="145"/>
      <c r="R9" s="145"/>
      <c r="S9" s="145"/>
      <c r="T9" s="145"/>
      <c r="U9" s="145"/>
      <c r="V9" s="145"/>
    </row>
    <row r="10" spans="1:22" s="16" customFormat="1" ht="15" customHeight="1">
      <c r="A10" s="80" t="s">
        <v>127</v>
      </c>
      <c r="B10" s="81">
        <v>82677.34</v>
      </c>
      <c r="C10" s="81">
        <v>89687</v>
      </c>
      <c r="D10" s="71"/>
      <c r="E10" s="77">
        <v>42.95</v>
      </c>
      <c r="F10" s="77">
        <v>43.44</v>
      </c>
      <c r="G10" s="71"/>
      <c r="H10" s="77">
        <v>15.25474</v>
      </c>
      <c r="I10" s="77">
        <v>15.15943</v>
      </c>
      <c r="J10" s="147"/>
      <c r="K10" s="147"/>
      <c r="L10" s="147"/>
      <c r="M10" s="147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s="16" customFormat="1" ht="15" customHeight="1">
      <c r="A11" s="80" t="s">
        <v>133</v>
      </c>
      <c r="B11" s="81">
        <v>83157.3902</v>
      </c>
      <c r="C11" s="81">
        <v>92234</v>
      </c>
      <c r="D11" s="71"/>
      <c r="E11" s="77">
        <v>43.1229</v>
      </c>
      <c r="F11" s="77">
        <v>43.4219</v>
      </c>
      <c r="G11" s="71"/>
      <c r="H11" s="77">
        <v>15.22</v>
      </c>
      <c r="I11" s="77">
        <v>15.0705</v>
      </c>
      <c r="J11" s="147"/>
      <c r="K11" s="147"/>
      <c r="L11" s="147"/>
      <c r="M11" s="147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s="16" customFormat="1" ht="15" customHeight="1">
      <c r="A12" s="80" t="s">
        <v>135</v>
      </c>
      <c r="B12" s="81">
        <v>85781.9697</v>
      </c>
      <c r="C12" s="81">
        <v>92234</v>
      </c>
      <c r="D12" s="71"/>
      <c r="E12" s="77">
        <v>43.7417</v>
      </c>
      <c r="F12" s="77">
        <v>43.937</v>
      </c>
      <c r="G12" s="71"/>
      <c r="H12" s="77">
        <v>15.8539</v>
      </c>
      <c r="I12" s="77">
        <v>15.7508</v>
      </c>
      <c r="J12" s="147"/>
      <c r="K12" s="147"/>
      <c r="L12" s="147"/>
      <c r="M12" s="147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2" s="16" customFormat="1" ht="15" customHeight="1">
      <c r="A13" s="80" t="s">
        <v>137</v>
      </c>
      <c r="B13" s="81">
        <v>85917.7853</v>
      </c>
      <c r="C13" s="81">
        <v>92234</v>
      </c>
      <c r="D13" s="71"/>
      <c r="E13" s="77">
        <v>43.756</v>
      </c>
      <c r="F13" s="77">
        <v>43.889</v>
      </c>
      <c r="G13" s="71"/>
      <c r="H13" s="77">
        <v>15.4020244476957</v>
      </c>
      <c r="I13" s="77">
        <v>15.1632307709999</v>
      </c>
      <c r="J13" s="147"/>
      <c r="K13" s="147"/>
      <c r="L13" s="147"/>
      <c r="M13" s="147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2" s="16" customFormat="1" ht="15" customHeight="1">
      <c r="A14" s="80" t="s">
        <v>139</v>
      </c>
      <c r="B14" s="81">
        <v>85855.77</v>
      </c>
      <c r="C14" s="81">
        <v>95019</v>
      </c>
      <c r="D14" s="71"/>
      <c r="E14" s="77">
        <v>43.4</v>
      </c>
      <c r="F14" s="77">
        <v>43.32</v>
      </c>
      <c r="G14" s="71"/>
      <c r="H14" s="77">
        <v>14.77</v>
      </c>
      <c r="I14" s="77">
        <v>14.61</v>
      </c>
      <c r="J14" s="147"/>
      <c r="K14" s="147"/>
      <c r="L14" s="147"/>
      <c r="M14" s="147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22" s="16" customFormat="1" ht="15" customHeight="1">
      <c r="A15" s="80" t="s">
        <v>140</v>
      </c>
      <c r="B15" s="81">
        <v>85746.87114740451</v>
      </c>
      <c r="C15" s="81">
        <v>95970</v>
      </c>
      <c r="D15" s="71"/>
      <c r="E15" s="77">
        <v>43.47363872814399</v>
      </c>
      <c r="F15" s="77">
        <v>43.181382614647504</v>
      </c>
      <c r="G15" s="71"/>
      <c r="H15" s="77">
        <v>14.25598857284714</v>
      </c>
      <c r="I15" s="77">
        <v>14.371025645</v>
      </c>
      <c r="J15" s="147"/>
      <c r="K15" s="147"/>
      <c r="L15" s="147"/>
      <c r="M15" s="147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2" s="16" customFormat="1" ht="15" customHeight="1">
      <c r="A16" s="80" t="s">
        <v>157</v>
      </c>
      <c r="B16" s="81">
        <v>87540.39145416678</v>
      </c>
      <c r="C16" s="81">
        <v>95970</v>
      </c>
      <c r="D16" s="71"/>
      <c r="E16" s="77">
        <v>43.61456537795397</v>
      </c>
      <c r="F16" s="77">
        <v>43.28493150684932</v>
      </c>
      <c r="G16" s="71"/>
      <c r="H16" s="77">
        <v>14.350953333048343</v>
      </c>
      <c r="I16" s="77">
        <v>14.6717948745</v>
      </c>
      <c r="J16" s="147"/>
      <c r="K16" s="147"/>
      <c r="L16" s="147"/>
      <c r="M16" s="147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1:22" s="9" customFormat="1" ht="15" customHeight="1">
      <c r="A17" s="10"/>
      <c r="B17" s="10"/>
      <c r="C17" s="10"/>
      <c r="D17" s="10"/>
      <c r="E17" s="10"/>
      <c r="F17" s="10"/>
      <c r="G17" s="10"/>
      <c r="H17" s="115"/>
      <c r="I17" s="10" t="s">
        <v>106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</row>
    <row r="18" spans="14:22" ht="9.75">
      <c r="N18" s="145"/>
      <c r="O18" s="145"/>
      <c r="P18" s="145"/>
      <c r="Q18" s="145"/>
      <c r="R18" s="145"/>
      <c r="S18" s="145"/>
      <c r="T18" s="145"/>
      <c r="U18" s="145"/>
      <c r="V18" s="145"/>
    </row>
    <row r="19" spans="1:22" ht="11.25">
      <c r="A19" s="177" t="s">
        <v>143</v>
      </c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2" ht="11.25">
      <c r="A20" s="177" t="s">
        <v>144</v>
      </c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11.25">
      <c r="A21" s="177" t="s">
        <v>145</v>
      </c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21" customHeight="1">
      <c r="A22" s="191" t="s">
        <v>164</v>
      </c>
      <c r="B22" s="191"/>
      <c r="C22" s="191"/>
      <c r="D22" s="191"/>
      <c r="E22" s="191"/>
      <c r="F22" s="191"/>
      <c r="G22" s="191"/>
      <c r="H22" s="191"/>
      <c r="I22" s="191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4:22" ht="9.75">
      <c r="N23" s="145"/>
      <c r="O23" s="145"/>
      <c r="P23" s="145"/>
      <c r="Q23" s="145"/>
      <c r="R23" s="145"/>
      <c r="S23" s="145"/>
      <c r="T23" s="145"/>
      <c r="U23" s="145"/>
      <c r="V23" s="145"/>
    </row>
  </sheetData>
  <sheetProtection/>
  <mergeCells count="4">
    <mergeCell ref="B4:C4"/>
    <mergeCell ref="E4:F4"/>
    <mergeCell ref="H4:I4"/>
    <mergeCell ref="A22:I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PageLayoutView="0" workbookViewId="0" topLeftCell="A1">
      <selection activeCell="O15" sqref="O15"/>
    </sheetView>
  </sheetViews>
  <sheetFormatPr defaultColWidth="9.33203125" defaultRowHeight="11.25"/>
  <cols>
    <col min="1" max="1" width="15.16015625" style="0" customWidth="1"/>
    <col min="2" max="3" width="13.66015625" style="0" customWidth="1"/>
    <col min="4" max="4" width="4.5" style="0" customWidth="1"/>
    <col min="5" max="6" width="13.66015625" style="0" customWidth="1"/>
    <col min="7" max="7" width="3.33203125" style="0" customWidth="1"/>
    <col min="8" max="8" width="13.66015625" style="0" customWidth="1"/>
    <col min="9" max="9" width="12.16015625" style="0" customWidth="1"/>
    <col min="10" max="11" width="9.16015625" style="124" customWidth="1"/>
    <col min="12" max="12" width="11" style="124" customWidth="1"/>
    <col min="13" max="13" width="9.16015625" style="124" customWidth="1"/>
    <col min="14" max="14" width="19.5" style="124" customWidth="1"/>
    <col min="15" max="15" width="32.5" style="124" customWidth="1"/>
    <col min="16" max="16" width="21.33203125" style="124" customWidth="1"/>
    <col min="18" max="18" width="16.83203125" style="0" customWidth="1"/>
    <col min="19" max="19" width="18" style="0" customWidth="1"/>
  </cols>
  <sheetData>
    <row r="1" spans="1:19" s="73" customFormat="1" ht="16.5" customHeight="1">
      <c r="A1" s="74" t="s">
        <v>147</v>
      </c>
      <c r="B1" s="168"/>
      <c r="C1" s="168"/>
      <c r="D1" s="168"/>
      <c r="E1" s="168"/>
      <c r="F1" s="168"/>
      <c r="G1" s="168"/>
      <c r="H1" s="168"/>
      <c r="I1" s="16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s="79" customFormat="1" ht="15" customHeight="1">
      <c r="A2" s="74" t="s">
        <v>162</v>
      </c>
      <c r="B2" s="74"/>
      <c r="C2" s="74"/>
      <c r="D2" s="74"/>
      <c r="E2" s="74"/>
      <c r="F2" s="74"/>
      <c r="G2" s="74"/>
      <c r="H2" s="74"/>
      <c r="I2" s="74"/>
      <c r="J2" s="149"/>
      <c r="K2" s="148"/>
      <c r="L2" s="148"/>
      <c r="M2" s="148"/>
      <c r="N2" s="148"/>
      <c r="O2" s="148"/>
      <c r="P2" s="148"/>
      <c r="Q2" s="148"/>
      <c r="R2" s="148"/>
      <c r="S2" s="148"/>
    </row>
    <row r="3" spans="11:19" ht="6" customHeight="1">
      <c r="K3" s="148"/>
      <c r="L3" s="148"/>
      <c r="M3" s="148"/>
      <c r="N3" s="148"/>
      <c r="O3" s="148"/>
      <c r="P3" s="148"/>
      <c r="Q3" s="148"/>
      <c r="R3" s="148"/>
      <c r="S3" s="148"/>
    </row>
    <row r="4" spans="1:19" s="4" customFormat="1" ht="15" customHeight="1">
      <c r="A4" s="36"/>
      <c r="B4" s="192" t="s">
        <v>41</v>
      </c>
      <c r="C4" s="192"/>
      <c r="D4" s="36"/>
      <c r="E4" s="192" t="s">
        <v>42</v>
      </c>
      <c r="F4" s="192"/>
      <c r="G4" s="36"/>
      <c r="H4" s="192" t="s">
        <v>43</v>
      </c>
      <c r="I4" s="192"/>
      <c r="J4" s="146"/>
      <c r="K4" s="148"/>
      <c r="L4" s="148"/>
      <c r="M4" s="148"/>
      <c r="N4" s="148"/>
      <c r="O4" s="148"/>
      <c r="P4" s="148"/>
      <c r="Q4" s="148"/>
      <c r="R4" s="148"/>
      <c r="S4" s="148"/>
    </row>
    <row r="5" spans="1:19" s="4" customFormat="1" ht="15" customHeight="1">
      <c r="A5" s="37" t="s">
        <v>37</v>
      </c>
      <c r="B5" s="38" t="s">
        <v>38</v>
      </c>
      <c r="C5" s="38" t="s">
        <v>39</v>
      </c>
      <c r="D5" s="38"/>
      <c r="E5" s="38" t="s">
        <v>40</v>
      </c>
      <c r="F5" s="38" t="s">
        <v>39</v>
      </c>
      <c r="G5" s="38"/>
      <c r="H5" s="38" t="s">
        <v>40</v>
      </c>
      <c r="I5" s="38" t="s">
        <v>39</v>
      </c>
      <c r="J5" s="146"/>
      <c r="K5" s="148"/>
      <c r="L5" s="148"/>
      <c r="M5" s="148"/>
      <c r="N5" s="148"/>
      <c r="O5" s="148"/>
      <c r="P5" s="148"/>
      <c r="Q5" s="148"/>
      <c r="R5" s="148"/>
      <c r="S5" s="148"/>
    </row>
    <row r="6" spans="1:19" s="16" customFormat="1" ht="15" customHeight="1">
      <c r="A6" s="73" t="s">
        <v>117</v>
      </c>
      <c r="B6" s="81">
        <v>110174.75648648644</v>
      </c>
      <c r="C6" s="81">
        <v>104504.62</v>
      </c>
      <c r="D6" s="71"/>
      <c r="E6" s="77">
        <v>49.95810810810813</v>
      </c>
      <c r="F6" s="77">
        <v>49.8</v>
      </c>
      <c r="G6" s="77"/>
      <c r="H6" s="77">
        <v>24.030540540540542</v>
      </c>
      <c r="I6" s="77">
        <v>24.545</v>
      </c>
      <c r="J6" s="147"/>
      <c r="K6" s="148"/>
      <c r="L6" s="148"/>
      <c r="M6" s="148"/>
      <c r="N6" s="148"/>
      <c r="O6" s="148"/>
      <c r="P6" s="148"/>
      <c r="Q6" s="148"/>
      <c r="R6" s="148"/>
      <c r="S6" s="148"/>
    </row>
    <row r="7" spans="1:19" s="16" customFormat="1" ht="15" customHeight="1">
      <c r="A7" s="73" t="s">
        <v>124</v>
      </c>
      <c r="B7" s="81">
        <v>109749.56</v>
      </c>
      <c r="C7" s="81">
        <v>105246</v>
      </c>
      <c r="D7" s="71"/>
      <c r="E7" s="77">
        <v>49.48</v>
      </c>
      <c r="F7" s="77">
        <v>50.29863</v>
      </c>
      <c r="G7" s="77"/>
      <c r="H7" s="77">
        <v>22.75</v>
      </c>
      <c r="I7" s="77">
        <v>25.0864</v>
      </c>
      <c r="J7" s="147"/>
      <c r="K7" s="148"/>
      <c r="L7" s="148"/>
      <c r="M7" s="148"/>
      <c r="N7" s="148"/>
      <c r="O7" s="148"/>
      <c r="P7" s="148"/>
      <c r="Q7" s="148"/>
      <c r="R7" s="148"/>
      <c r="S7" s="148"/>
    </row>
    <row r="8" spans="1:20" s="16" customFormat="1" ht="15" customHeight="1">
      <c r="A8" s="73" t="s">
        <v>125</v>
      </c>
      <c r="B8" s="81">
        <v>112985</v>
      </c>
      <c r="C8" s="81">
        <v>108399</v>
      </c>
      <c r="D8" s="71"/>
      <c r="E8" s="77">
        <v>50.1</v>
      </c>
      <c r="F8" s="77">
        <v>50.6</v>
      </c>
      <c r="G8" s="77"/>
      <c r="H8" s="77">
        <v>24.7</v>
      </c>
      <c r="I8" s="77">
        <v>26</v>
      </c>
      <c r="J8" s="147"/>
      <c r="K8" s="148"/>
      <c r="N8" s="148"/>
      <c r="O8" s="148"/>
      <c r="P8" s="148"/>
      <c r="Q8" s="148"/>
      <c r="R8" s="148"/>
      <c r="S8" s="148"/>
      <c r="T8" s="184"/>
    </row>
    <row r="9" spans="1:20" s="16" customFormat="1" ht="15" customHeight="1">
      <c r="A9" s="73" t="s">
        <v>126</v>
      </c>
      <c r="B9" s="81">
        <v>112592.71</v>
      </c>
      <c r="C9" s="81">
        <v>107262.25</v>
      </c>
      <c r="D9" s="71"/>
      <c r="E9" s="77">
        <v>49.22</v>
      </c>
      <c r="F9" s="77">
        <v>49.58</v>
      </c>
      <c r="G9" s="77"/>
      <c r="H9" s="77">
        <v>23.35</v>
      </c>
      <c r="I9" s="77">
        <v>24.7</v>
      </c>
      <c r="J9" s="147"/>
      <c r="K9" s="148"/>
      <c r="N9" s="148"/>
      <c r="O9" s="148"/>
      <c r="P9" s="148"/>
      <c r="Q9" s="148"/>
      <c r="R9" s="148"/>
      <c r="S9" s="148"/>
      <c r="T9" s="184"/>
    </row>
    <row r="10" spans="1:20" s="16" customFormat="1" ht="15" customHeight="1">
      <c r="A10" s="73" t="s">
        <v>127</v>
      </c>
      <c r="B10" s="81">
        <v>111483.37</v>
      </c>
      <c r="C10" s="81">
        <v>107167.49</v>
      </c>
      <c r="D10" s="71"/>
      <c r="E10" s="77">
        <v>50.59</v>
      </c>
      <c r="F10" s="77">
        <v>51.22</v>
      </c>
      <c r="G10" s="77"/>
      <c r="H10" s="77">
        <v>23.96984</v>
      </c>
      <c r="I10" s="77">
        <v>25.92153</v>
      </c>
      <c r="J10" s="147"/>
      <c r="K10" s="148"/>
      <c r="N10" s="148"/>
      <c r="O10" s="148"/>
      <c r="P10" s="148"/>
      <c r="Q10" s="148"/>
      <c r="R10" s="148"/>
      <c r="S10" s="148"/>
      <c r="T10" s="184"/>
    </row>
    <row r="11" spans="1:20" s="16" customFormat="1" ht="15" customHeight="1">
      <c r="A11" s="73" t="s">
        <v>133</v>
      </c>
      <c r="B11" s="81">
        <v>111502.2472</v>
      </c>
      <c r="C11" s="81">
        <v>107167.49</v>
      </c>
      <c r="D11" s="71"/>
      <c r="E11" s="77">
        <v>49.8959</v>
      </c>
      <c r="F11" s="77">
        <v>50.2274</v>
      </c>
      <c r="G11" s="77"/>
      <c r="H11" s="77">
        <v>23.3152</v>
      </c>
      <c r="I11" s="77">
        <v>25.1514</v>
      </c>
      <c r="J11" s="147"/>
      <c r="K11" s="148"/>
      <c r="N11" s="148"/>
      <c r="O11" s="148"/>
      <c r="P11" s="148"/>
      <c r="Q11" s="148"/>
      <c r="R11" s="148"/>
      <c r="S11" s="148"/>
      <c r="T11" s="184"/>
    </row>
    <row r="12" spans="1:20" s="16" customFormat="1" ht="15" customHeight="1">
      <c r="A12" s="73" t="s">
        <v>135</v>
      </c>
      <c r="B12" s="81">
        <v>111043.4226</v>
      </c>
      <c r="C12" s="81">
        <v>107167.49</v>
      </c>
      <c r="D12" s="71"/>
      <c r="E12" s="77">
        <v>49.2053</v>
      </c>
      <c r="F12" s="77">
        <v>50.2178</v>
      </c>
      <c r="G12" s="77"/>
      <c r="H12" s="77">
        <v>22.0679</v>
      </c>
      <c r="I12" s="77">
        <v>24.3644</v>
      </c>
      <c r="J12" s="147"/>
      <c r="K12" s="148"/>
      <c r="N12" s="148"/>
      <c r="O12" s="148"/>
      <c r="P12" s="148"/>
      <c r="Q12" s="148"/>
      <c r="R12" s="148"/>
      <c r="S12" s="148"/>
      <c r="T12" s="184"/>
    </row>
    <row r="13" spans="1:20" s="16" customFormat="1" ht="15" customHeight="1">
      <c r="A13" s="73" t="s">
        <v>137</v>
      </c>
      <c r="B13" s="81">
        <v>113005.4656</v>
      </c>
      <c r="C13" s="81">
        <v>107167.49</v>
      </c>
      <c r="D13" s="71"/>
      <c r="E13" s="77">
        <v>49.782</v>
      </c>
      <c r="F13" s="77">
        <v>50.9397</v>
      </c>
      <c r="G13" s="77"/>
      <c r="H13" s="77">
        <v>22.6714057738474</v>
      </c>
      <c r="I13" s="77">
        <v>24.74350877425</v>
      </c>
      <c r="J13" s="147"/>
      <c r="K13" s="148"/>
      <c r="N13" s="148"/>
      <c r="O13" s="148"/>
      <c r="P13" s="148"/>
      <c r="Q13" s="148"/>
      <c r="R13" s="148"/>
      <c r="S13" s="148"/>
      <c r="T13" s="184"/>
    </row>
    <row r="14" spans="1:19" s="16" customFormat="1" ht="15" customHeight="1">
      <c r="A14" s="73" t="s">
        <v>139</v>
      </c>
      <c r="B14" s="81">
        <v>115991.76174025974</v>
      </c>
      <c r="C14" s="81">
        <v>110403.59</v>
      </c>
      <c r="E14" s="77">
        <v>49.795196584237694</v>
      </c>
      <c r="F14" s="77">
        <v>51.67123287671233</v>
      </c>
      <c r="H14" s="77">
        <v>23.272513818335057</v>
      </c>
      <c r="I14" s="77">
        <v>24.8842645096</v>
      </c>
      <c r="J14" s="147"/>
      <c r="K14" s="148"/>
      <c r="N14" s="148"/>
      <c r="O14" s="148"/>
      <c r="P14" s="148"/>
      <c r="Q14" s="148"/>
      <c r="R14" s="148"/>
      <c r="S14" s="148"/>
    </row>
    <row r="15" spans="1:19" s="16" customFormat="1" ht="15" customHeight="1">
      <c r="A15" s="73" t="s">
        <v>140</v>
      </c>
      <c r="B15" s="81">
        <v>115246.80342857144</v>
      </c>
      <c r="C15" s="81">
        <v>111508.38</v>
      </c>
      <c r="E15" s="77">
        <v>49.200234672924616</v>
      </c>
      <c r="F15" s="77">
        <v>51.8672142368241</v>
      </c>
      <c r="H15" s="77">
        <v>21.827262134514285</v>
      </c>
      <c r="I15" s="77">
        <v>22.459622135</v>
      </c>
      <c r="J15" s="147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s="16" customFormat="1" ht="15" customHeight="1">
      <c r="A16" s="73" t="s">
        <v>157</v>
      </c>
      <c r="B16" s="81">
        <v>114939.74438356164</v>
      </c>
      <c r="C16" s="81">
        <v>111508.38</v>
      </c>
      <c r="E16" s="77">
        <v>49.013210733721145</v>
      </c>
      <c r="F16" s="77">
        <v>50.35068493150685</v>
      </c>
      <c r="H16" s="77">
        <v>20.88600334067398</v>
      </c>
      <c r="I16" s="77">
        <v>22.4564102591</v>
      </c>
      <c r="J16" s="147"/>
      <c r="K16" s="148"/>
      <c r="L16" s="148"/>
      <c r="M16" s="148"/>
      <c r="N16" s="148"/>
      <c r="O16" s="148"/>
      <c r="P16" s="148"/>
      <c r="Q16" s="148"/>
      <c r="R16" s="148"/>
      <c r="S16" s="148"/>
    </row>
    <row r="17" spans="1:19" s="9" customFormat="1" ht="15" customHeight="1">
      <c r="A17" s="10"/>
      <c r="B17" s="10"/>
      <c r="C17" s="10"/>
      <c r="D17" s="10"/>
      <c r="E17" s="10"/>
      <c r="F17" s="10"/>
      <c r="G17" s="10"/>
      <c r="H17" s="10"/>
      <c r="I17" s="10"/>
      <c r="J17" s="145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2:19" ht="9.75">
      <c r="B18" s="81"/>
      <c r="C18" s="81"/>
      <c r="D18" s="16"/>
      <c r="E18" s="77"/>
      <c r="F18" s="77"/>
      <c r="G18" s="16"/>
      <c r="H18" s="77"/>
      <c r="I18" s="77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20" ht="12.75">
      <c r="A19" s="177" t="s">
        <v>143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70"/>
    </row>
    <row r="20" spans="1:19" ht="11.25">
      <c r="A20" s="177" t="s">
        <v>144</v>
      </c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ht="11.25">
      <c r="A21" s="177" t="s">
        <v>145</v>
      </c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19" ht="11.25">
      <c r="A22" s="179" t="s">
        <v>188</v>
      </c>
      <c r="K22" s="148"/>
      <c r="L22" s="148"/>
      <c r="M22" s="148"/>
      <c r="N22" s="148"/>
      <c r="O22" s="148"/>
      <c r="P22" s="148"/>
      <c r="Q22" s="148"/>
      <c r="R22" s="148"/>
      <c r="S22" s="148"/>
    </row>
    <row r="23" spans="1:19" ht="9.75">
      <c r="A23" s="147"/>
      <c r="B23" s="147"/>
      <c r="C23" s="147"/>
      <c r="D23" s="147"/>
      <c r="E23" s="147"/>
      <c r="F23" s="147"/>
      <c r="G23" s="16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9" ht="9.75">
      <c r="A24" s="147"/>
      <c r="B24" s="147"/>
      <c r="C24" s="147"/>
      <c r="D24" s="147"/>
      <c r="E24" s="147"/>
      <c r="F24" s="147"/>
      <c r="G24" s="16"/>
      <c r="K24" s="148"/>
      <c r="L24" s="148"/>
      <c r="M24" s="148"/>
      <c r="N24" s="148"/>
      <c r="O24" s="148"/>
      <c r="P24" s="148"/>
      <c r="Q24" s="148"/>
      <c r="R24" s="148"/>
      <c r="S24" s="148"/>
    </row>
    <row r="25" spans="1:19" ht="9.75">
      <c r="A25" s="147"/>
      <c r="B25" s="147"/>
      <c r="C25" s="147"/>
      <c r="D25" s="147"/>
      <c r="E25" s="147"/>
      <c r="F25" s="147"/>
      <c r="G25" s="16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1:19" ht="9.75">
      <c r="K26" s="148"/>
      <c r="L26" s="148"/>
      <c r="M26" s="148"/>
      <c r="N26" s="148"/>
      <c r="O26" s="148"/>
      <c r="P26" s="148"/>
      <c r="Q26" s="148"/>
      <c r="R26" s="148"/>
      <c r="S26" s="148"/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8" zoomScaleNormal="98" zoomScalePageLayoutView="0" workbookViewId="0" topLeftCell="B1">
      <selection activeCell="N10" sqref="N10"/>
    </sheetView>
  </sheetViews>
  <sheetFormatPr defaultColWidth="9.33203125" defaultRowHeight="11.25"/>
  <cols>
    <col min="1" max="1" width="23.83203125" style="2" customWidth="1"/>
    <col min="2" max="2" width="12.5" style="1" customWidth="1"/>
    <col min="3" max="3" width="12.5" style="0" customWidth="1"/>
    <col min="4" max="4" width="8.33203125" style="0" customWidth="1"/>
    <col min="5" max="5" width="12.5" style="1" customWidth="1"/>
    <col min="6" max="6" width="12.5" style="0" customWidth="1"/>
    <col min="7" max="7" width="6.83203125" style="0" customWidth="1"/>
    <col min="8" max="8" width="33.5" style="1" customWidth="1"/>
    <col min="10" max="11" width="9.16015625" style="124" customWidth="1"/>
  </cols>
  <sheetData>
    <row r="1" spans="1:11" s="78" customFormat="1" ht="15" customHeight="1">
      <c r="A1" s="193" t="s">
        <v>167</v>
      </c>
      <c r="B1" s="194"/>
      <c r="C1" s="194"/>
      <c r="D1" s="194"/>
      <c r="E1" s="194"/>
      <c r="F1" s="194"/>
      <c r="G1" s="194"/>
      <c r="H1" s="194"/>
      <c r="J1" s="120"/>
      <c r="K1" s="120"/>
    </row>
    <row r="2" spans="1:11" s="85" customFormat="1" ht="15" customHeight="1">
      <c r="A2" s="82"/>
      <c r="B2" s="83"/>
      <c r="C2" s="84"/>
      <c r="D2" s="84"/>
      <c r="E2" s="83"/>
      <c r="F2" s="84"/>
      <c r="G2" s="84"/>
      <c r="H2" s="83"/>
      <c r="J2" s="121"/>
      <c r="K2" s="121"/>
    </row>
    <row r="3" spans="1:11" s="87" customFormat="1" ht="15" customHeight="1">
      <c r="A3" s="196" t="s">
        <v>45</v>
      </c>
      <c r="B3" s="195" t="s">
        <v>46</v>
      </c>
      <c r="C3" s="195"/>
      <c r="D3" s="86"/>
      <c r="E3" s="195" t="s">
        <v>49</v>
      </c>
      <c r="F3" s="195"/>
      <c r="G3" s="86"/>
      <c r="H3" s="198" t="s">
        <v>36</v>
      </c>
      <c r="J3" s="122"/>
      <c r="K3" s="122"/>
    </row>
    <row r="4" spans="1:26" s="87" customFormat="1" ht="15" customHeight="1">
      <c r="A4" s="197"/>
      <c r="B4" s="104" t="s">
        <v>47</v>
      </c>
      <c r="C4" s="89" t="s">
        <v>48</v>
      </c>
      <c r="D4" s="89"/>
      <c r="E4" s="104" t="s">
        <v>47</v>
      </c>
      <c r="F4" s="105" t="s">
        <v>48</v>
      </c>
      <c r="G4" s="89"/>
      <c r="H4" s="199"/>
      <c r="J4" s="122"/>
      <c r="K4" s="122"/>
      <c r="X4" s="78"/>
      <c r="Y4" s="78"/>
      <c r="Z4" s="78"/>
    </row>
    <row r="5" spans="1:26" s="85" customFormat="1" ht="15" customHeight="1">
      <c r="A5" s="82"/>
      <c r="B5" s="106"/>
      <c r="C5" s="82"/>
      <c r="D5" s="82"/>
      <c r="E5" s="107"/>
      <c r="F5" s="108"/>
      <c r="G5" s="82"/>
      <c r="H5" s="106"/>
      <c r="J5" s="121"/>
      <c r="K5" s="121"/>
      <c r="X5" s="78"/>
      <c r="Y5" s="78"/>
      <c r="Z5" s="78"/>
    </row>
    <row r="6" spans="1:26" s="78" customFormat="1" ht="15" customHeight="1">
      <c r="A6" s="90" t="s">
        <v>128</v>
      </c>
      <c r="B6" s="107">
        <v>17.57</v>
      </c>
      <c r="C6" s="109">
        <f aca="true" t="shared" si="0" ref="C6:C22">+(B6/$B$24)*100</f>
        <v>1.4073563807631924</v>
      </c>
      <c r="D6" s="143"/>
      <c r="E6" s="118">
        <v>66.16</v>
      </c>
      <c r="F6" s="109">
        <f>+(E6/$E$24)*100</f>
        <v>1.6612847335566456</v>
      </c>
      <c r="G6" s="144"/>
      <c r="H6" s="119">
        <f aca="true" t="shared" si="1" ref="H6:H22">B6+E6</f>
        <v>83.72999999999999</v>
      </c>
      <c r="J6" s="120"/>
      <c r="K6" s="120"/>
      <c r="X6" s="25"/>
      <c r="Y6" s="25"/>
      <c r="Z6" s="25"/>
    </row>
    <row r="7" spans="1:11" s="78" customFormat="1" ht="15" customHeight="1">
      <c r="A7" s="90" t="s">
        <v>44</v>
      </c>
      <c r="B7" s="107">
        <v>0.75</v>
      </c>
      <c r="C7" s="109">
        <f t="shared" si="0"/>
        <v>0.060074973567011636</v>
      </c>
      <c r="D7" s="143"/>
      <c r="E7" s="118">
        <f>O4</f>
        <v>0</v>
      </c>
      <c r="F7" s="109">
        <f aca="true" t="shared" si="2" ref="F7:F22">+(E7/$E$24)*100</f>
        <v>0</v>
      </c>
      <c r="G7" s="144"/>
      <c r="H7" s="119">
        <f t="shared" si="1"/>
        <v>0.75</v>
      </c>
      <c r="J7" s="120"/>
      <c r="K7" s="120"/>
    </row>
    <row r="8" spans="1:26" s="78" customFormat="1" ht="15" customHeight="1">
      <c r="A8" s="90" t="s">
        <v>97</v>
      </c>
      <c r="B8" s="107">
        <v>12.25</v>
      </c>
      <c r="C8" s="109">
        <f t="shared" si="0"/>
        <v>0.98122456826119</v>
      </c>
      <c r="D8" s="143"/>
      <c r="E8" s="118">
        <v>38.02</v>
      </c>
      <c r="F8" s="109">
        <f t="shared" si="2"/>
        <v>0.9546862994229698</v>
      </c>
      <c r="G8" s="144"/>
      <c r="H8" s="119">
        <f t="shared" si="1"/>
        <v>50.27</v>
      </c>
      <c r="J8" s="120"/>
      <c r="K8" s="120"/>
      <c r="X8"/>
      <c r="Y8"/>
      <c r="Z8"/>
    </row>
    <row r="9" spans="1:26" s="78" customFormat="1" ht="15" customHeight="1">
      <c r="A9" s="90" t="s">
        <v>98</v>
      </c>
      <c r="B9" s="107">
        <v>0.6</v>
      </c>
      <c r="C9" s="109">
        <f t="shared" si="0"/>
        <v>0.0480599788536093</v>
      </c>
      <c r="D9" s="143"/>
      <c r="E9" s="118">
        <v>2.5</v>
      </c>
      <c r="F9" s="109">
        <f t="shared" si="2"/>
        <v>0.06277526955700748</v>
      </c>
      <c r="G9" s="144"/>
      <c r="H9" s="119">
        <f t="shared" si="1"/>
        <v>3.1</v>
      </c>
      <c r="J9" s="120"/>
      <c r="K9" s="120"/>
      <c r="X9" s="34"/>
      <c r="Y9" s="34"/>
      <c r="Z9" s="34"/>
    </row>
    <row r="10" spans="1:26" s="78" customFormat="1" ht="15" customHeight="1">
      <c r="A10" s="90" t="s">
        <v>99</v>
      </c>
      <c r="B10" s="107">
        <v>25.45</v>
      </c>
      <c r="C10" s="109">
        <f t="shared" si="0"/>
        <v>2.0385441030405946</v>
      </c>
      <c r="D10" s="143"/>
      <c r="E10" s="118">
        <v>30.24</v>
      </c>
      <c r="F10" s="109">
        <f t="shared" si="2"/>
        <v>0.7593296605615624</v>
      </c>
      <c r="G10" s="144"/>
      <c r="H10" s="119">
        <f t="shared" si="1"/>
        <v>55.69</v>
      </c>
      <c r="J10" s="120"/>
      <c r="K10" s="120"/>
      <c r="X10" s="34"/>
      <c r="Y10" s="34"/>
      <c r="Z10" s="34"/>
    </row>
    <row r="11" spans="1:26" s="78" customFormat="1" ht="15" customHeight="1">
      <c r="A11" s="90" t="s">
        <v>100</v>
      </c>
      <c r="B11" s="107">
        <v>15</v>
      </c>
      <c r="C11" s="109">
        <f t="shared" si="0"/>
        <v>1.2014994713402327</v>
      </c>
      <c r="D11" s="143"/>
      <c r="E11" s="118">
        <v>38.89</v>
      </c>
      <c r="F11" s="109">
        <f t="shared" si="2"/>
        <v>0.9765320932288083</v>
      </c>
      <c r="G11" s="144"/>
      <c r="H11" s="119">
        <f t="shared" si="1"/>
        <v>53.89</v>
      </c>
      <c r="J11" s="120"/>
      <c r="K11" s="120"/>
      <c r="X11" s="34"/>
      <c r="Y11" s="34"/>
      <c r="Z11" s="34"/>
    </row>
    <row r="12" spans="1:26" s="78" customFormat="1" ht="15" customHeight="1">
      <c r="A12" s="90" t="s">
        <v>101</v>
      </c>
      <c r="B12" s="107">
        <v>26.5</v>
      </c>
      <c r="C12" s="109">
        <f t="shared" si="0"/>
        <v>2.122649066034411</v>
      </c>
      <c r="D12" s="143"/>
      <c r="E12" s="118">
        <v>77.43</v>
      </c>
      <c r="F12" s="109">
        <f t="shared" si="2"/>
        <v>1.9442756487196358</v>
      </c>
      <c r="G12" s="144"/>
      <c r="H12" s="119">
        <f t="shared" si="1"/>
        <v>103.93</v>
      </c>
      <c r="J12" s="120"/>
      <c r="K12" s="120"/>
      <c r="X12" s="34"/>
      <c r="Y12" s="34"/>
      <c r="Z12" s="34"/>
    </row>
    <row r="13" spans="1:26" s="78" customFormat="1" ht="15" customHeight="1">
      <c r="A13" s="90" t="s">
        <v>102</v>
      </c>
      <c r="B13" s="107">
        <v>6.8</v>
      </c>
      <c r="C13" s="109">
        <f t="shared" si="0"/>
        <v>0.5446797603409054</v>
      </c>
      <c r="D13" s="143"/>
      <c r="E13" s="118">
        <v>33.27</v>
      </c>
      <c r="F13" s="109">
        <f t="shared" si="2"/>
        <v>0.8354132872646556</v>
      </c>
      <c r="G13" s="144"/>
      <c r="H13" s="119">
        <f t="shared" si="1"/>
        <v>40.07</v>
      </c>
      <c r="J13" s="120"/>
      <c r="K13" s="120"/>
      <c r="X13" s="34"/>
      <c r="Y13" s="34"/>
      <c r="Z13" s="34"/>
    </row>
    <row r="14" spans="1:26" s="78" customFormat="1" ht="15" customHeight="1">
      <c r="A14" s="90" t="s">
        <v>96</v>
      </c>
      <c r="B14" s="107">
        <v>12.59</v>
      </c>
      <c r="C14" s="109">
        <f t="shared" si="0"/>
        <v>1.008458556278235</v>
      </c>
      <c r="D14" s="143"/>
      <c r="E14" s="118">
        <v>39.13</v>
      </c>
      <c r="F14" s="109">
        <f t="shared" si="2"/>
        <v>0.9825585191062811</v>
      </c>
      <c r="G14" s="144"/>
      <c r="H14" s="119">
        <f t="shared" si="1"/>
        <v>51.72</v>
      </c>
      <c r="J14" s="120"/>
      <c r="K14" s="120"/>
      <c r="X14" s="34"/>
      <c r="Y14" s="34"/>
      <c r="Z14" s="34"/>
    </row>
    <row r="15" spans="1:26" s="78" customFormat="1" ht="15" customHeight="1">
      <c r="A15" s="90" t="s">
        <v>95</v>
      </c>
      <c r="B15" s="107">
        <v>22.25</v>
      </c>
      <c r="C15" s="109">
        <f t="shared" si="0"/>
        <v>1.782224215821345</v>
      </c>
      <c r="D15" s="143"/>
      <c r="E15" s="118">
        <v>63.25</v>
      </c>
      <c r="F15" s="109">
        <f t="shared" si="2"/>
        <v>1.588214319792289</v>
      </c>
      <c r="G15" s="144"/>
      <c r="H15" s="119">
        <f t="shared" si="1"/>
        <v>85.5</v>
      </c>
      <c r="J15" s="120"/>
      <c r="K15" s="120"/>
      <c r="X15" s="34"/>
      <c r="Y15" s="34"/>
      <c r="Z15" s="34"/>
    </row>
    <row r="16" spans="1:26" s="78" customFormat="1" ht="15" customHeight="1">
      <c r="A16" s="90" t="s">
        <v>111</v>
      </c>
      <c r="B16" s="107">
        <v>18</v>
      </c>
      <c r="C16" s="109">
        <f t="shared" si="0"/>
        <v>1.441799365608279</v>
      </c>
      <c r="D16" s="143"/>
      <c r="E16" s="118">
        <v>58.09</v>
      </c>
      <c r="F16" s="109">
        <f t="shared" si="2"/>
        <v>1.4586461634266257</v>
      </c>
      <c r="G16" s="144"/>
      <c r="H16" s="119">
        <f t="shared" si="1"/>
        <v>76.09</v>
      </c>
      <c r="J16" s="120"/>
      <c r="K16" s="120"/>
      <c r="X16" s="34"/>
      <c r="Y16" s="34"/>
      <c r="Z16" s="34"/>
    </row>
    <row r="17" spans="1:26" s="78" customFormat="1" ht="15" customHeight="1">
      <c r="A17" s="90" t="s">
        <v>112</v>
      </c>
      <c r="B17" s="107">
        <v>113.8</v>
      </c>
      <c r="C17" s="109">
        <f t="shared" si="0"/>
        <v>9.115375989234565</v>
      </c>
      <c r="D17" s="143"/>
      <c r="E17" s="118">
        <v>335.41</v>
      </c>
      <c r="F17" s="109">
        <f t="shared" si="2"/>
        <v>8.422181264846351</v>
      </c>
      <c r="G17" s="144"/>
      <c r="H17" s="119">
        <f t="shared" si="1"/>
        <v>449.21000000000004</v>
      </c>
      <c r="J17" s="120"/>
      <c r="K17" s="120"/>
      <c r="X17" s="34"/>
      <c r="Y17" s="34"/>
      <c r="Z17" s="34"/>
    </row>
    <row r="18" spans="1:26" s="78" customFormat="1" ht="15" customHeight="1">
      <c r="A18" s="90" t="s">
        <v>113</v>
      </c>
      <c r="B18" s="107">
        <v>16.91</v>
      </c>
      <c r="C18" s="109">
        <f t="shared" si="0"/>
        <v>1.354490404024222</v>
      </c>
      <c r="D18" s="143"/>
      <c r="E18" s="118">
        <v>68.75</v>
      </c>
      <c r="F18" s="109">
        <f t="shared" si="2"/>
        <v>1.7263199128177056</v>
      </c>
      <c r="G18" s="144"/>
      <c r="H18" s="119">
        <f t="shared" si="1"/>
        <v>85.66</v>
      </c>
      <c r="J18" s="120"/>
      <c r="K18" s="120"/>
      <c r="X18" s="34"/>
      <c r="Y18" s="34"/>
      <c r="Z18" s="34"/>
    </row>
    <row r="19" spans="1:26" s="78" customFormat="1" ht="15" customHeight="1">
      <c r="A19" s="90" t="s">
        <v>114</v>
      </c>
      <c r="B19" s="107">
        <v>13</v>
      </c>
      <c r="C19" s="109">
        <f t="shared" si="0"/>
        <v>1.0412995418282016</v>
      </c>
      <c r="D19" s="143"/>
      <c r="E19" s="118">
        <v>57</v>
      </c>
      <c r="F19" s="109">
        <f t="shared" si="2"/>
        <v>1.4312761458997705</v>
      </c>
      <c r="G19" s="144"/>
      <c r="H19" s="119">
        <f t="shared" si="1"/>
        <v>70</v>
      </c>
      <c r="J19" s="120"/>
      <c r="K19" s="120"/>
      <c r="X19" s="34"/>
      <c r="Y19" s="34"/>
      <c r="Z19" s="34"/>
    </row>
    <row r="20" spans="1:26" s="78" customFormat="1" ht="15" customHeight="1">
      <c r="A20" s="90" t="s">
        <v>129</v>
      </c>
      <c r="B20" s="107">
        <v>11</v>
      </c>
      <c r="C20" s="109">
        <f t="shared" si="0"/>
        <v>0.8810996123161706</v>
      </c>
      <c r="D20" s="143"/>
      <c r="E20" s="118">
        <v>49</v>
      </c>
      <c r="F20" s="109">
        <f t="shared" si="2"/>
        <v>1.2303952833173466</v>
      </c>
      <c r="G20" s="144"/>
      <c r="H20" s="119">
        <f t="shared" si="1"/>
        <v>60</v>
      </c>
      <c r="J20" s="120"/>
      <c r="K20" s="120"/>
      <c r="X20"/>
      <c r="Y20"/>
      <c r="Z20"/>
    </row>
    <row r="21" spans="1:26" s="78" customFormat="1" ht="15" customHeight="1">
      <c r="A21" s="90" t="s">
        <v>130</v>
      </c>
      <c r="B21" s="107">
        <v>5</v>
      </c>
      <c r="C21" s="109">
        <f t="shared" si="0"/>
        <v>0.4004998237800775</v>
      </c>
      <c r="D21" s="143"/>
      <c r="E21" s="118">
        <v>16</v>
      </c>
      <c r="F21" s="109">
        <f t="shared" si="2"/>
        <v>0.4017617251648478</v>
      </c>
      <c r="G21" s="144"/>
      <c r="H21" s="119">
        <f t="shared" si="1"/>
        <v>21</v>
      </c>
      <c r="J21" s="120"/>
      <c r="K21" s="120"/>
      <c r="X21"/>
      <c r="Y21"/>
      <c r="Z21"/>
    </row>
    <row r="22" spans="1:11" s="78" customFormat="1" ht="15" customHeight="1">
      <c r="A22" s="90" t="s">
        <v>131</v>
      </c>
      <c r="B22" s="107">
        <v>930.97</v>
      </c>
      <c r="C22" s="109">
        <f t="shared" si="0"/>
        <v>74.57066418890776</v>
      </c>
      <c r="D22" s="143"/>
      <c r="E22" s="118">
        <v>3009.32</v>
      </c>
      <c r="F22" s="109">
        <f t="shared" si="2"/>
        <v>75.5643496733175</v>
      </c>
      <c r="G22" s="144"/>
      <c r="H22" s="119">
        <f t="shared" si="1"/>
        <v>3940.29</v>
      </c>
      <c r="I22" s="25"/>
      <c r="J22" s="120"/>
      <c r="K22" s="120"/>
    </row>
    <row r="23" spans="1:11" s="25" customFormat="1" ht="9" customHeight="1">
      <c r="A23" s="49"/>
      <c r="B23" s="109"/>
      <c r="C23" s="110"/>
      <c r="D23" s="111"/>
      <c r="E23" s="112"/>
      <c r="F23" s="110"/>
      <c r="G23" s="111"/>
      <c r="H23" s="119"/>
      <c r="I23" s="78"/>
      <c r="J23" s="123"/>
      <c r="K23" s="123"/>
    </row>
    <row r="24" spans="1:11" s="78" customFormat="1" ht="15" customHeight="1">
      <c r="A24" s="88" t="s">
        <v>36</v>
      </c>
      <c r="B24" s="102">
        <f>SUM(B6:B23)</f>
        <v>1248.44</v>
      </c>
      <c r="C24" s="156">
        <f>SUM(C6:C23)</f>
        <v>100</v>
      </c>
      <c r="D24" s="89"/>
      <c r="E24" s="102">
        <f>SUM(E6:E23)</f>
        <v>3982.46</v>
      </c>
      <c r="F24" s="156">
        <f>SUM(F6:F23)</f>
        <v>100</v>
      </c>
      <c r="G24" s="89"/>
      <c r="H24" s="102">
        <f>B24+E24</f>
        <v>5230.9</v>
      </c>
      <c r="I24"/>
      <c r="J24" s="120"/>
      <c r="K24" s="120"/>
    </row>
    <row r="26" spans="1:11" s="34" customFormat="1" ht="22.5" customHeight="1">
      <c r="A26" s="191" t="s">
        <v>165</v>
      </c>
      <c r="B26" s="191"/>
      <c r="C26" s="191"/>
      <c r="D26" s="191"/>
      <c r="E26" s="191"/>
      <c r="F26" s="191"/>
      <c r="G26" s="191"/>
      <c r="H26" s="191"/>
      <c r="J26" s="125"/>
      <c r="K26" s="125"/>
    </row>
    <row r="27" spans="1:11" s="34" customFormat="1" ht="13.5">
      <c r="A27" s="177" t="s">
        <v>166</v>
      </c>
      <c r="D27" s="32"/>
      <c r="E27" s="49"/>
      <c r="F27" s="60"/>
      <c r="H27" s="60"/>
      <c r="J27" s="125"/>
      <c r="K27" s="125"/>
    </row>
    <row r="28" spans="4:11" s="34" customFormat="1" ht="13.5">
      <c r="D28" s="32"/>
      <c r="E28" s="49"/>
      <c r="F28" s="60"/>
      <c r="H28" s="60"/>
      <c r="J28" s="125"/>
      <c r="K28" s="125"/>
    </row>
    <row r="29" spans="4:11" s="34" customFormat="1" ht="13.5">
      <c r="D29" s="48"/>
      <c r="E29" s="49"/>
      <c r="F29" s="60"/>
      <c r="H29" s="60"/>
      <c r="J29" s="125"/>
      <c r="K29" s="125"/>
    </row>
    <row r="30" spans="4:11" s="34" customFormat="1" ht="13.5">
      <c r="D30" s="48"/>
      <c r="E30" s="49"/>
      <c r="F30" s="60"/>
      <c r="H30" s="60"/>
      <c r="J30" s="125"/>
      <c r="K30" s="125"/>
    </row>
    <row r="31" spans="4:11" s="34" customFormat="1" ht="13.5">
      <c r="D31"/>
      <c r="E31" s="49"/>
      <c r="F31" s="60"/>
      <c r="H31" s="60"/>
      <c r="J31" s="125"/>
      <c r="K31" s="125"/>
    </row>
    <row r="32" spans="4:11" s="34" customFormat="1" ht="13.5">
      <c r="D32"/>
      <c r="E32" s="49"/>
      <c r="F32" s="60"/>
      <c r="H32" s="60"/>
      <c r="J32" s="125"/>
      <c r="K32" s="125"/>
    </row>
    <row r="33" spans="4:11" s="34" customFormat="1" ht="13.5">
      <c r="D33"/>
      <c r="E33" s="49"/>
      <c r="F33" s="60"/>
      <c r="H33" s="60"/>
      <c r="J33" s="125"/>
      <c r="K33" s="125"/>
    </row>
    <row r="34" spans="4:11" s="34" customFormat="1" ht="13.5">
      <c r="D34"/>
      <c r="E34" s="39"/>
      <c r="F34" s="46"/>
      <c r="G34" s="32"/>
      <c r="H34" s="60"/>
      <c r="J34" s="125"/>
      <c r="K34" s="125"/>
    </row>
    <row r="35" spans="4:11" s="34" customFormat="1" ht="13.5">
      <c r="D35"/>
      <c r="E35" s="39"/>
      <c r="F35" s="46"/>
      <c r="G35" s="32"/>
      <c r="H35" s="60"/>
      <c r="J35" s="125"/>
      <c r="K35" s="125"/>
    </row>
    <row r="36" spans="5:8" ht="9.75">
      <c r="E36" s="39"/>
      <c r="F36" s="46"/>
      <c r="G36" s="32"/>
      <c r="H36" s="45"/>
    </row>
    <row r="37" spans="5:8" ht="9.75">
      <c r="E37" s="39"/>
      <c r="F37" s="46"/>
      <c r="G37" s="32"/>
      <c r="H37" s="45"/>
    </row>
    <row r="38" spans="5:8" ht="9.75">
      <c r="E38" s="39"/>
      <c r="F38" s="46"/>
      <c r="G38" s="32"/>
      <c r="H38" s="45"/>
    </row>
    <row r="39" spans="5:8" ht="9.75">
      <c r="E39" s="39"/>
      <c r="F39" s="46"/>
      <c r="G39" s="32"/>
      <c r="H39" s="45"/>
    </row>
    <row r="40" spans="5:8" ht="9.75">
      <c r="E40" s="39"/>
      <c r="F40" s="46"/>
      <c r="G40" s="32"/>
      <c r="H40" s="45"/>
    </row>
    <row r="41" spans="5:8" ht="9.75">
      <c r="E41" s="46"/>
      <c r="F41" s="32"/>
      <c r="G41" s="41"/>
      <c r="H41" s="45"/>
    </row>
    <row r="42" spans="5:8" ht="9.75">
      <c r="E42" s="46"/>
      <c r="F42" s="32"/>
      <c r="G42" s="41"/>
      <c r="H42" s="45"/>
    </row>
    <row r="43" spans="5:8" ht="9.75">
      <c r="E43" s="46"/>
      <c r="F43" s="32"/>
      <c r="G43" s="41"/>
      <c r="H43" s="45"/>
    </row>
    <row r="44" spans="5:8" ht="9.75">
      <c r="E44" s="51"/>
      <c r="F44" s="32"/>
      <c r="G44" s="41"/>
      <c r="H44" s="45"/>
    </row>
    <row r="45" spans="5:8" ht="9.75">
      <c r="E45" s="47"/>
      <c r="F45" s="48"/>
      <c r="G45" s="41"/>
      <c r="H45" s="45"/>
    </row>
    <row r="46" spans="5:8" ht="9.75">
      <c r="E46" s="47"/>
      <c r="F46" s="48"/>
      <c r="G46" s="41"/>
      <c r="H46" s="45"/>
    </row>
  </sheetData>
  <sheetProtection/>
  <mergeCells count="6">
    <mergeCell ref="A1:H1"/>
    <mergeCell ref="E3:F3"/>
    <mergeCell ref="B3:C3"/>
    <mergeCell ref="A3:A4"/>
    <mergeCell ref="H3:H4"/>
    <mergeCell ref="A26:H2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PageLayoutView="0" workbookViewId="0" topLeftCell="A1">
      <selection activeCell="J28" sqref="J28"/>
    </sheetView>
  </sheetViews>
  <sheetFormatPr defaultColWidth="9.33203125" defaultRowHeight="11.25"/>
  <cols>
    <col min="1" max="1" width="15.66015625" style="0" customWidth="1"/>
    <col min="2" max="2" width="10.16015625" style="0" customWidth="1"/>
    <col min="3" max="3" width="4" style="0" customWidth="1"/>
    <col min="4" max="4" width="10.16015625" style="2" customWidth="1"/>
    <col min="5" max="5" width="7.83203125" style="0" customWidth="1"/>
    <col min="6" max="6" width="10.16015625" style="0" customWidth="1"/>
    <col min="7" max="7" width="4" style="0" customWidth="1"/>
    <col min="8" max="8" width="10.16015625" style="2" customWidth="1"/>
    <col min="9" max="9" width="7.83203125" style="0" customWidth="1"/>
    <col min="10" max="10" width="10.16015625" style="0" customWidth="1"/>
    <col min="11" max="11" width="4" style="0" customWidth="1"/>
    <col min="12" max="12" width="10.16015625" style="0" customWidth="1"/>
  </cols>
  <sheetData>
    <row r="1" spans="1:12" ht="15.75" customHeight="1">
      <c r="A1" s="200" t="s">
        <v>148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30" t="s">
        <v>159</v>
      </c>
      <c r="B2" s="30"/>
      <c r="C2" s="30"/>
      <c r="D2" s="163"/>
      <c r="E2" s="30"/>
      <c r="F2" s="164"/>
      <c r="G2" s="164"/>
      <c r="H2" s="165"/>
      <c r="I2" s="164"/>
      <c r="J2" s="164"/>
      <c r="K2" s="164"/>
      <c r="L2" s="164"/>
    </row>
    <row r="3" ht="12.75" customHeight="1"/>
    <row r="4" spans="1:12" s="9" customFormat="1" ht="25.5" customHeight="1">
      <c r="A4" s="66" t="s">
        <v>37</v>
      </c>
      <c r="B4" s="50" t="s">
        <v>50</v>
      </c>
      <c r="C4" s="50"/>
      <c r="D4" s="24" t="s">
        <v>52</v>
      </c>
      <c r="E4" s="50"/>
      <c r="F4" s="50" t="s">
        <v>51</v>
      </c>
      <c r="G4" s="50"/>
      <c r="H4" s="24" t="s">
        <v>52</v>
      </c>
      <c r="I4" s="50"/>
      <c r="J4" s="50" t="s">
        <v>36</v>
      </c>
      <c r="K4" s="50"/>
      <c r="L4" s="24" t="s">
        <v>52</v>
      </c>
    </row>
    <row r="5" spans="1:30" ht="12.75" customHeight="1">
      <c r="A5" s="39" t="s">
        <v>117</v>
      </c>
      <c r="B5" s="51">
        <v>1466.22</v>
      </c>
      <c r="C5" s="51"/>
      <c r="D5" s="52">
        <v>-4.480781758957653</v>
      </c>
      <c r="E5" s="53"/>
      <c r="F5" s="51">
        <v>3891</v>
      </c>
      <c r="G5" s="51"/>
      <c r="H5" s="52">
        <v>-2.2361809045226133</v>
      </c>
      <c r="I5" s="53"/>
      <c r="J5" s="51">
        <v>5357.22</v>
      </c>
      <c r="K5" s="51"/>
      <c r="L5" s="52">
        <v>-2.8609247506799593</v>
      </c>
      <c r="S5" s="39"/>
      <c r="T5" s="51"/>
      <c r="U5" s="51"/>
      <c r="V5" s="52"/>
      <c r="W5" s="53"/>
      <c r="X5" s="51"/>
      <c r="Y5" s="51"/>
      <c r="Z5" s="52"/>
      <c r="AA5" s="53"/>
      <c r="AB5" s="51"/>
      <c r="AC5" s="51"/>
      <c r="AD5" s="52"/>
    </row>
    <row r="6" spans="1:30" ht="12.75" customHeight="1">
      <c r="A6" s="39" t="s">
        <v>124</v>
      </c>
      <c r="B6" s="51">
        <v>1461</v>
      </c>
      <c r="C6" s="51"/>
      <c r="D6" s="52">
        <v>-0.3560175144248494</v>
      </c>
      <c r="E6" s="53"/>
      <c r="F6" s="51">
        <v>3918</v>
      </c>
      <c r="G6" s="51"/>
      <c r="H6" s="52">
        <v>0.6939090208172706</v>
      </c>
      <c r="I6" s="53"/>
      <c r="J6" s="51">
        <v>5379</v>
      </c>
      <c r="K6" s="51"/>
      <c r="L6" s="52">
        <v>0.4065541456202983</v>
      </c>
      <c r="S6" s="39"/>
      <c r="T6" s="51"/>
      <c r="U6" s="51"/>
      <c r="V6" s="52"/>
      <c r="W6" s="53"/>
      <c r="X6" s="51"/>
      <c r="Y6" s="51"/>
      <c r="Z6" s="52"/>
      <c r="AA6" s="53"/>
      <c r="AB6" s="51"/>
      <c r="AC6" s="51"/>
      <c r="AD6" s="52"/>
    </row>
    <row r="7" spans="1:30" ht="12.75" customHeight="1">
      <c r="A7" s="39" t="s">
        <v>125</v>
      </c>
      <c r="B7" s="51">
        <v>1455</v>
      </c>
      <c r="C7" s="51"/>
      <c r="D7" s="52">
        <v>-0.41067761806981523</v>
      </c>
      <c r="E7" s="53"/>
      <c r="F7" s="51">
        <v>3859</v>
      </c>
      <c r="G7" s="51"/>
      <c r="H7" s="52">
        <v>-1.5058703420112303</v>
      </c>
      <c r="I7" s="53"/>
      <c r="J7" s="51">
        <v>5314</v>
      </c>
      <c r="K7" s="51"/>
      <c r="L7" s="52">
        <v>-1.2084030488938464</v>
      </c>
      <c r="S7" s="39"/>
      <c r="T7" s="51"/>
      <c r="U7" s="51"/>
      <c r="V7" s="52"/>
      <c r="W7" s="53"/>
      <c r="X7" s="51"/>
      <c r="Y7" s="51"/>
      <c r="Z7" s="52"/>
      <c r="AA7" s="53"/>
      <c r="AB7" s="51"/>
      <c r="AC7" s="51"/>
      <c r="AD7" s="52"/>
    </row>
    <row r="8" spans="1:30" ht="12.75" customHeight="1">
      <c r="A8" s="39" t="s">
        <v>126</v>
      </c>
      <c r="B8" s="51">
        <v>1382</v>
      </c>
      <c r="C8" s="51"/>
      <c r="D8" s="52">
        <v>-5.017182130584192</v>
      </c>
      <c r="E8" s="53"/>
      <c r="F8" s="51">
        <v>3840</v>
      </c>
      <c r="G8" s="51"/>
      <c r="H8" s="52">
        <v>-0.4923555325213786</v>
      </c>
      <c r="I8" s="53"/>
      <c r="J8" s="51">
        <v>5222</v>
      </c>
      <c r="K8" s="51"/>
      <c r="L8" s="52">
        <v>-1.7312758750470454</v>
      </c>
      <c r="S8" s="39"/>
      <c r="T8" s="51"/>
      <c r="U8" s="51"/>
      <c r="V8" s="52"/>
      <c r="W8" s="53"/>
      <c r="X8" s="51"/>
      <c r="Y8" s="51"/>
      <c r="Z8" s="52"/>
      <c r="AA8" s="53"/>
      <c r="AB8" s="51"/>
      <c r="AC8" s="51"/>
      <c r="AD8" s="52"/>
    </row>
    <row r="9" spans="1:30" ht="12.75" customHeight="1">
      <c r="A9" s="39" t="s">
        <v>127</v>
      </c>
      <c r="B9" s="51">
        <v>1341</v>
      </c>
      <c r="C9" s="51"/>
      <c r="D9" s="52">
        <v>-2.9667149059334297</v>
      </c>
      <c r="E9" s="53"/>
      <c r="F9" s="51">
        <v>3881</v>
      </c>
      <c r="G9" s="51"/>
      <c r="H9" s="52">
        <v>1.0677083333333333</v>
      </c>
      <c r="I9" s="53"/>
      <c r="J9" s="51">
        <v>5222</v>
      </c>
      <c r="K9" s="51"/>
      <c r="L9" s="52">
        <v>0</v>
      </c>
      <c r="S9" s="39"/>
      <c r="T9" s="51"/>
      <c r="U9" s="51"/>
      <c r="V9" s="52"/>
      <c r="W9" s="53"/>
      <c r="X9" s="51"/>
      <c r="Y9" s="51"/>
      <c r="Z9" s="52"/>
      <c r="AA9" s="53"/>
      <c r="AB9" s="51"/>
      <c r="AC9" s="51"/>
      <c r="AD9" s="52"/>
    </row>
    <row r="10" spans="1:30" ht="12.75" customHeight="1">
      <c r="A10" s="39" t="s">
        <v>133</v>
      </c>
      <c r="B10" s="51">
        <v>1328</v>
      </c>
      <c r="C10" s="51"/>
      <c r="D10" s="52">
        <v>-0.9694258016405668</v>
      </c>
      <c r="E10" s="53"/>
      <c r="F10" s="51">
        <v>3864</v>
      </c>
      <c r="G10" s="51"/>
      <c r="H10" s="52">
        <v>-0.4380314351971141</v>
      </c>
      <c r="I10" s="53"/>
      <c r="J10" s="51">
        <v>5192</v>
      </c>
      <c r="K10" s="51"/>
      <c r="L10" s="52">
        <v>-0.5744925315970892</v>
      </c>
      <c r="R10" s="15"/>
      <c r="S10" s="39"/>
      <c r="T10" s="51"/>
      <c r="U10" s="51"/>
      <c r="V10" s="52"/>
      <c r="W10" s="53"/>
      <c r="X10" s="51"/>
      <c r="Y10" s="51"/>
      <c r="Z10" s="52"/>
      <c r="AA10" s="53"/>
      <c r="AB10" s="51"/>
      <c r="AC10" s="51"/>
      <c r="AD10" s="52"/>
    </row>
    <row r="11" spans="1:30" ht="12.75" customHeight="1">
      <c r="A11" s="39" t="s">
        <v>135</v>
      </c>
      <c r="B11" s="51">
        <v>1262.29</v>
      </c>
      <c r="D11" s="52">
        <f>+(B11-B10)/B10*100</f>
        <v>-4.948042168674702</v>
      </c>
      <c r="F11" s="51">
        <v>3845.92</v>
      </c>
      <c r="H11" s="52">
        <f>+(F11-F10)/F10*100</f>
        <v>-0.46790890269150953</v>
      </c>
      <c r="J11" s="51">
        <f>B11+F11</f>
        <v>5108.21</v>
      </c>
      <c r="L11" s="52">
        <f>+(J11-J10)/J10*100</f>
        <v>-1.6138289676425264</v>
      </c>
      <c r="R11" s="21"/>
      <c r="S11" s="39"/>
      <c r="T11" s="51"/>
      <c r="U11" s="51"/>
      <c r="V11" s="52"/>
      <c r="W11" s="53"/>
      <c r="X11" s="51"/>
      <c r="Y11" s="51"/>
      <c r="Z11" s="52"/>
      <c r="AA11" s="53"/>
      <c r="AB11" s="51"/>
      <c r="AC11" s="51"/>
      <c r="AD11" s="52"/>
    </row>
    <row r="12" spans="1:30" ht="12.75" customHeight="1">
      <c r="A12" s="39" t="s">
        <v>137</v>
      </c>
      <c r="B12" s="51">
        <v>1278.9</v>
      </c>
      <c r="D12" s="52">
        <f>+(B12-B11)/B11*100</f>
        <v>1.31586244048516</v>
      </c>
      <c r="F12" s="51">
        <v>4001.7</v>
      </c>
      <c r="H12" s="52">
        <f>+(F12-F11)/F11*100</f>
        <v>4.050526271997331</v>
      </c>
      <c r="J12" s="51">
        <f>B12+F12</f>
        <v>5280.6</v>
      </c>
      <c r="L12" s="52">
        <f>+(J12-J11)/J11*100</f>
        <v>3.3747633711221803</v>
      </c>
      <c r="R12" s="15"/>
      <c r="S12" s="39"/>
      <c r="T12" s="51"/>
      <c r="U12" s="51"/>
      <c r="V12" s="52"/>
      <c r="W12" s="53"/>
      <c r="X12" s="51"/>
      <c r="Y12" s="51"/>
      <c r="Z12" s="52"/>
      <c r="AA12" s="53"/>
      <c r="AB12" s="51"/>
      <c r="AC12" s="51"/>
      <c r="AD12" s="52"/>
    </row>
    <row r="13" spans="1:30" ht="12.75" customHeight="1">
      <c r="A13" s="39" t="s">
        <v>139</v>
      </c>
      <c r="B13" s="51">
        <v>1247.32</v>
      </c>
      <c r="D13" s="52">
        <f>+(B13-B12)/B12*100</f>
        <v>-2.469309562905634</v>
      </c>
      <c r="F13" s="51">
        <v>3918.32</v>
      </c>
      <c r="H13" s="52">
        <f>+(F13-F12)/F12*100</f>
        <v>-2.083614463852854</v>
      </c>
      <c r="J13" s="51">
        <v>5166</v>
      </c>
      <c r="L13" s="52">
        <f>+(J13-J12)/J12*100</f>
        <v>-2.170207930916948</v>
      </c>
      <c r="S13" s="39"/>
      <c r="T13" s="51"/>
      <c r="U13" s="51"/>
      <c r="V13" s="52"/>
      <c r="W13" s="53"/>
      <c r="X13" s="51"/>
      <c r="Y13" s="51"/>
      <c r="Z13" s="52"/>
      <c r="AA13" s="53"/>
      <c r="AB13" s="51"/>
      <c r="AC13" s="51"/>
      <c r="AD13" s="52"/>
    </row>
    <row r="14" spans="1:30" ht="12.75" customHeight="1">
      <c r="A14" s="39" t="s">
        <v>140</v>
      </c>
      <c r="B14" s="51">
        <v>1268.45</v>
      </c>
      <c r="D14" s="52">
        <f>+(B14-B13)/B13*100</f>
        <v>1.6940320046179096</v>
      </c>
      <c r="F14" s="51">
        <v>4126.8</v>
      </c>
      <c r="H14" s="52">
        <f>+(F14-F13)/F13*100</f>
        <v>5.320647624492129</v>
      </c>
      <c r="J14" s="51">
        <f>B14+F14</f>
        <v>5395.25</v>
      </c>
      <c r="L14" s="52">
        <f>+(J14-J13)/J13*100</f>
        <v>4.4376693766937665</v>
      </c>
      <c r="S14" s="39"/>
      <c r="T14" s="51"/>
      <c r="U14" s="51"/>
      <c r="V14" s="52"/>
      <c r="W14" s="53"/>
      <c r="X14" s="51"/>
      <c r="Y14" s="51"/>
      <c r="Z14" s="52"/>
      <c r="AA14" s="53"/>
      <c r="AB14" s="51"/>
      <c r="AC14" s="51"/>
      <c r="AD14" s="52"/>
    </row>
    <row r="15" spans="1:30" ht="12.75" customHeight="1">
      <c r="A15" s="39" t="s">
        <v>157</v>
      </c>
      <c r="B15" s="51">
        <v>1248</v>
      </c>
      <c r="D15" s="52">
        <f>+(B15-B14)/B14*100</f>
        <v>-1.6122038708660211</v>
      </c>
      <c r="F15" s="51">
        <v>3983.96</v>
      </c>
      <c r="H15" s="52">
        <f>+(F15-F14)/F14*100</f>
        <v>-3.4612775031501437</v>
      </c>
      <c r="J15" s="51">
        <f>B15+F15</f>
        <v>5231.96</v>
      </c>
      <c r="L15" s="52">
        <f>+(J15-J14)/J14*100</f>
        <v>-3.0265511329410124</v>
      </c>
      <c r="S15" s="39"/>
      <c r="T15" s="51"/>
      <c r="V15" s="52"/>
      <c r="X15" s="51"/>
      <c r="Z15" s="52"/>
      <c r="AB15" s="51"/>
      <c r="AD15" s="52"/>
    </row>
    <row r="16" spans="1:28" ht="12.75" customHeight="1">
      <c r="A16" s="67"/>
      <c r="B16" s="7"/>
      <c r="C16" s="7"/>
      <c r="D16" s="11"/>
      <c r="E16" s="7"/>
      <c r="F16" s="7"/>
      <c r="G16" s="7"/>
      <c r="H16" s="11"/>
      <c r="I16" s="7"/>
      <c r="J16" s="7"/>
      <c r="K16" s="7"/>
      <c r="L16" s="11"/>
      <c r="T16" s="51"/>
      <c r="X16" s="51"/>
      <c r="AB16" s="51"/>
    </row>
    <row r="17" spans="3:28" ht="9.75">
      <c r="C17" s="169"/>
      <c r="T17" s="51"/>
      <c r="AB17" s="51"/>
    </row>
    <row r="18" spans="1:12" ht="21.75" customHeight="1">
      <c r="A18" s="191" t="s">
        <v>171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19" ht="9.75">
      <c r="A19" s="178" t="s">
        <v>172</v>
      </c>
    </row>
    <row r="25" spans="19:30" ht="9.75">
      <c r="S25" s="39"/>
      <c r="T25" s="51"/>
      <c r="U25" s="51"/>
      <c r="V25" s="52"/>
      <c r="W25" s="53"/>
      <c r="X25" s="51"/>
      <c r="Y25" s="51"/>
      <c r="Z25" s="52"/>
      <c r="AA25" s="53"/>
      <c r="AB25" s="51"/>
      <c r="AC25" s="51"/>
      <c r="AD25" s="52"/>
    </row>
    <row r="26" spans="19:30" ht="9.75">
      <c r="S26" s="39"/>
      <c r="T26" s="51"/>
      <c r="U26" s="51"/>
      <c r="V26" s="52"/>
      <c r="W26" s="53"/>
      <c r="X26" s="51"/>
      <c r="Y26" s="51"/>
      <c r="Z26" s="52"/>
      <c r="AA26" s="53"/>
      <c r="AB26" s="51"/>
      <c r="AC26" s="51"/>
      <c r="AD26" s="52"/>
    </row>
    <row r="27" spans="19:30" ht="9.75">
      <c r="S27" s="39"/>
      <c r="T27" s="51"/>
      <c r="U27" s="51"/>
      <c r="V27" s="52"/>
      <c r="W27" s="53"/>
      <c r="X27" s="51"/>
      <c r="Y27" s="51"/>
      <c r="Z27" s="52"/>
      <c r="AA27" s="53"/>
      <c r="AB27" s="51"/>
      <c r="AC27" s="51"/>
      <c r="AD27" s="52"/>
    </row>
    <row r="28" spans="19:30" ht="9.75">
      <c r="S28" s="39"/>
      <c r="T28" s="51"/>
      <c r="U28" s="51"/>
      <c r="V28" s="52"/>
      <c r="W28" s="53"/>
      <c r="X28" s="51"/>
      <c r="Y28" s="51"/>
      <c r="Z28" s="52"/>
      <c r="AA28" s="53"/>
      <c r="AB28" s="51"/>
      <c r="AC28" s="51"/>
      <c r="AD28" s="52"/>
    </row>
    <row r="29" spans="19:30" ht="9.75">
      <c r="S29" s="39"/>
      <c r="T29" s="51"/>
      <c r="U29" s="51"/>
      <c r="V29" s="52"/>
      <c r="W29" s="53"/>
      <c r="X29" s="51"/>
      <c r="Y29" s="51"/>
      <c r="Z29" s="52"/>
      <c r="AA29" s="53"/>
      <c r="AB29" s="51"/>
      <c r="AC29" s="51"/>
      <c r="AD29" s="52"/>
    </row>
    <row r="30" spans="19:30" ht="9.75">
      <c r="S30" s="39"/>
      <c r="T30" s="51"/>
      <c r="U30" s="51"/>
      <c r="V30" s="52"/>
      <c r="W30" s="53"/>
      <c r="X30" s="51"/>
      <c r="Y30" s="51"/>
      <c r="Z30" s="52"/>
      <c r="AA30" s="53"/>
      <c r="AB30" s="51"/>
      <c r="AC30" s="51"/>
      <c r="AD30" s="52"/>
    </row>
    <row r="31" spans="19:30" ht="9.75">
      <c r="S31" s="39"/>
      <c r="T31" s="51"/>
      <c r="U31" s="51"/>
      <c r="V31" s="52"/>
      <c r="W31" s="53"/>
      <c r="X31" s="51"/>
      <c r="Y31" s="51"/>
      <c r="Z31" s="52"/>
      <c r="AA31" s="53"/>
      <c r="AB31" s="51"/>
      <c r="AC31" s="51"/>
      <c r="AD31" s="52"/>
    </row>
    <row r="32" spans="19:30" ht="9.75">
      <c r="S32" s="39"/>
      <c r="T32" s="51"/>
      <c r="U32" s="51"/>
      <c r="V32" s="52"/>
      <c r="W32" s="53"/>
      <c r="X32" s="51"/>
      <c r="Y32" s="51"/>
      <c r="Z32" s="52"/>
      <c r="AA32" s="53"/>
      <c r="AB32" s="51"/>
      <c r="AC32" s="51"/>
      <c r="AD32" s="52"/>
    </row>
    <row r="33" spans="19:30" ht="9.75">
      <c r="S33" s="39"/>
      <c r="T33" s="51"/>
      <c r="U33" s="51"/>
      <c r="V33" s="52"/>
      <c r="W33" s="53"/>
      <c r="X33" s="51"/>
      <c r="Y33" s="51"/>
      <c r="Z33" s="52"/>
      <c r="AA33" s="53"/>
      <c r="AB33" s="51"/>
      <c r="AC33" s="51"/>
      <c r="AD33" s="52"/>
    </row>
    <row r="34" spans="19:30" ht="9.75">
      <c r="S34" s="39"/>
      <c r="T34" s="51"/>
      <c r="U34" s="51"/>
      <c r="V34" s="52"/>
      <c r="W34" s="53"/>
      <c r="X34" s="51"/>
      <c r="Y34" s="51"/>
      <c r="Z34" s="52"/>
      <c r="AA34" s="53"/>
      <c r="AB34" s="51"/>
      <c r="AC34" s="51"/>
      <c r="AD34" s="52"/>
    </row>
    <row r="35" spans="19:30" ht="9.75">
      <c r="S35" s="39"/>
      <c r="T35" s="51"/>
      <c r="U35" s="51"/>
      <c r="V35" s="52"/>
      <c r="W35" s="53"/>
      <c r="X35" s="51"/>
      <c r="Y35" s="51"/>
      <c r="Z35" s="52"/>
      <c r="AA35" s="53"/>
      <c r="AB35" s="51"/>
      <c r="AC35" s="51"/>
      <c r="AD35" s="52"/>
    </row>
    <row r="36" spans="19:30" ht="9.75">
      <c r="S36" s="39"/>
      <c r="T36" s="51"/>
      <c r="U36" s="51"/>
      <c r="V36" s="52"/>
      <c r="W36" s="53"/>
      <c r="X36" s="51"/>
      <c r="Y36" s="51"/>
      <c r="Z36" s="52"/>
      <c r="AA36" s="53"/>
      <c r="AB36" s="51"/>
      <c r="AC36" s="51"/>
      <c r="AD36" s="52"/>
    </row>
    <row r="37" spans="19:30" ht="9.75">
      <c r="S37" s="39"/>
      <c r="T37" s="51"/>
      <c r="U37" s="51"/>
      <c r="V37" s="52"/>
      <c r="W37" s="53"/>
      <c r="X37" s="51"/>
      <c r="Y37" s="51"/>
      <c r="Z37" s="52"/>
      <c r="AA37" s="53"/>
      <c r="AB37" s="51"/>
      <c r="AC37" s="51"/>
      <c r="AD37" s="52"/>
    </row>
    <row r="38" spans="19:30" ht="9.75">
      <c r="S38" s="39"/>
      <c r="T38" s="51"/>
      <c r="U38" s="51"/>
      <c r="V38" s="52"/>
      <c r="W38" s="53"/>
      <c r="X38" s="51"/>
      <c r="Y38" s="51"/>
      <c r="Z38" s="52"/>
      <c r="AA38" s="53"/>
      <c r="AB38" s="51"/>
      <c r="AC38" s="51"/>
      <c r="AD38" s="52"/>
    </row>
    <row r="39" spans="19:30" ht="9.75">
      <c r="S39" s="39"/>
      <c r="T39" s="51"/>
      <c r="V39" s="52"/>
      <c r="X39" s="51"/>
      <c r="Z39" s="52"/>
      <c r="AB39" s="51"/>
      <c r="AD39" s="52"/>
    </row>
  </sheetData>
  <sheetProtection/>
  <mergeCells count="2">
    <mergeCell ref="A1:L1"/>
    <mergeCell ref="A18:L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PageLayoutView="0" workbookViewId="0" topLeftCell="A1">
      <selection activeCell="AD16" sqref="AD16"/>
    </sheetView>
  </sheetViews>
  <sheetFormatPr defaultColWidth="9.33203125" defaultRowHeight="11.25"/>
  <cols>
    <col min="1" max="1" width="15.66015625" style="0" customWidth="1"/>
    <col min="2" max="2" width="6.16015625" style="61" customWidth="1"/>
    <col min="3" max="3" width="4.66015625" style="2" customWidth="1"/>
    <col min="4" max="4" width="1.83203125" style="2" customWidth="1"/>
    <col min="5" max="5" width="4.16015625" style="63" customWidth="1"/>
    <col min="6" max="6" width="4.66015625" style="2" customWidth="1"/>
    <col min="7" max="7" width="1.83203125" style="2" customWidth="1"/>
    <col min="8" max="8" width="6.16015625" style="3" customWidth="1"/>
    <col min="9" max="9" width="4.66015625" style="2" customWidth="1"/>
    <col min="10" max="10" width="2" style="2" customWidth="1"/>
    <col min="11" max="11" width="6.33203125" style="3" customWidth="1"/>
    <col min="12" max="12" width="4.66015625" style="2" customWidth="1"/>
    <col min="13" max="13" width="1.5" style="2" customWidth="1"/>
    <col min="14" max="14" width="5.83203125" style="3" customWidth="1"/>
    <col min="15" max="15" width="4.66015625" style="2" customWidth="1"/>
    <col min="16" max="16" width="1.83203125" style="2" customWidth="1"/>
    <col min="17" max="17" width="4.16015625" style="3" customWidth="1"/>
    <col min="18" max="18" width="4.66015625" style="2" customWidth="1"/>
    <col min="19" max="19" width="1.83203125" style="2" customWidth="1"/>
    <col min="20" max="20" width="4.16015625" style="3" customWidth="1"/>
    <col min="21" max="21" width="4.66015625" style="2" customWidth="1"/>
    <col min="22" max="22" width="1.83203125" style="2" customWidth="1"/>
    <col min="23" max="23" width="3.83203125" style="3" customWidth="1"/>
    <col min="24" max="24" width="3.66015625" style="2" customWidth="1"/>
    <col min="25" max="25" width="7" style="18" customWidth="1"/>
    <col min="27" max="27" width="9.16015625" style="124" customWidth="1"/>
  </cols>
  <sheetData>
    <row r="1" spans="1:27" s="9" customFormat="1" ht="17.25" customHeight="1">
      <c r="A1" s="74" t="s">
        <v>189</v>
      </c>
      <c r="B1" s="159"/>
      <c r="C1" s="160"/>
      <c r="D1" s="160"/>
      <c r="E1" s="161"/>
      <c r="F1" s="160"/>
      <c r="G1" s="160"/>
      <c r="H1" s="162"/>
      <c r="I1" s="160"/>
      <c r="J1" s="160"/>
      <c r="K1" s="162"/>
      <c r="L1" s="160"/>
      <c r="M1" s="160"/>
      <c r="N1" s="162"/>
      <c r="O1" s="160"/>
      <c r="P1" s="160"/>
      <c r="Q1" s="162"/>
      <c r="R1" s="160"/>
      <c r="S1" s="160"/>
      <c r="T1" s="162"/>
      <c r="U1" s="160"/>
      <c r="V1" s="4"/>
      <c r="W1" s="76"/>
      <c r="X1" s="4"/>
      <c r="Y1" s="91"/>
      <c r="AA1" s="145"/>
    </row>
    <row r="2" spans="1:27" s="9" customFormat="1" ht="15" customHeight="1">
      <c r="A2" s="74" t="s">
        <v>161</v>
      </c>
      <c r="B2" s="159"/>
      <c r="C2" s="160"/>
      <c r="D2" s="160"/>
      <c r="E2" s="161"/>
      <c r="F2" s="160"/>
      <c r="G2" s="160"/>
      <c r="H2" s="162"/>
      <c r="I2" s="160"/>
      <c r="J2" s="160"/>
      <c r="K2" s="162"/>
      <c r="L2" s="160"/>
      <c r="M2" s="160"/>
      <c r="N2" s="162"/>
      <c r="O2" s="160"/>
      <c r="P2" s="160"/>
      <c r="Q2" s="162"/>
      <c r="R2" s="160"/>
      <c r="S2" s="160"/>
      <c r="T2" s="162"/>
      <c r="U2" s="160"/>
      <c r="V2" s="4"/>
      <c r="W2" s="76"/>
      <c r="X2" s="4"/>
      <c r="Y2" s="91"/>
      <c r="AA2" s="145"/>
    </row>
    <row r="3" ht="12.75" customHeight="1"/>
    <row r="4" spans="1:27" s="9" customFormat="1" ht="15" customHeight="1">
      <c r="A4" s="204" t="s">
        <v>123</v>
      </c>
      <c r="B4" s="192" t="s">
        <v>61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201" t="s">
        <v>36</v>
      </c>
      <c r="AA4" s="145"/>
    </row>
    <row r="5" spans="1:27" s="9" customFormat="1" ht="15" customHeight="1">
      <c r="A5" s="205"/>
      <c r="B5" s="192" t="s">
        <v>53</v>
      </c>
      <c r="C5" s="192"/>
      <c r="D5" s="92"/>
      <c r="E5" s="192" t="s">
        <v>54</v>
      </c>
      <c r="F5" s="192"/>
      <c r="G5" s="92"/>
      <c r="H5" s="192" t="s">
        <v>55</v>
      </c>
      <c r="I5" s="192"/>
      <c r="J5" s="92"/>
      <c r="K5" s="192" t="s">
        <v>56</v>
      </c>
      <c r="L5" s="192"/>
      <c r="M5" s="92"/>
      <c r="N5" s="192" t="s">
        <v>57</v>
      </c>
      <c r="O5" s="192"/>
      <c r="P5" s="92"/>
      <c r="Q5" s="192" t="s">
        <v>58</v>
      </c>
      <c r="R5" s="192"/>
      <c r="S5" s="92"/>
      <c r="T5" s="192" t="s">
        <v>59</v>
      </c>
      <c r="U5" s="192"/>
      <c r="V5" s="92"/>
      <c r="W5" s="192" t="s">
        <v>60</v>
      </c>
      <c r="X5" s="192"/>
      <c r="Y5" s="202"/>
      <c r="AA5" s="145"/>
    </row>
    <row r="6" spans="1:27" s="9" customFormat="1" ht="15" customHeight="1">
      <c r="A6" s="206"/>
      <c r="B6" s="62" t="s">
        <v>47</v>
      </c>
      <c r="C6" s="38" t="s">
        <v>48</v>
      </c>
      <c r="D6" s="38"/>
      <c r="E6" s="64" t="s">
        <v>47</v>
      </c>
      <c r="F6" s="38" t="s">
        <v>48</v>
      </c>
      <c r="G6" s="38"/>
      <c r="H6" s="44" t="s">
        <v>47</v>
      </c>
      <c r="I6" s="38" t="s">
        <v>48</v>
      </c>
      <c r="J6" s="38"/>
      <c r="K6" s="44" t="s">
        <v>47</v>
      </c>
      <c r="L6" s="38" t="s">
        <v>48</v>
      </c>
      <c r="M6" s="38"/>
      <c r="N6" s="44" t="s">
        <v>47</v>
      </c>
      <c r="O6" s="38" t="s">
        <v>48</v>
      </c>
      <c r="P6" s="38"/>
      <c r="Q6" s="44" t="s">
        <v>47</v>
      </c>
      <c r="R6" s="38" t="s">
        <v>48</v>
      </c>
      <c r="S6" s="38"/>
      <c r="T6" s="44" t="s">
        <v>47</v>
      </c>
      <c r="U6" s="38" t="s">
        <v>48</v>
      </c>
      <c r="V6" s="38"/>
      <c r="W6" s="44" t="s">
        <v>47</v>
      </c>
      <c r="X6" s="38" t="s">
        <v>48</v>
      </c>
      <c r="Y6" s="203"/>
      <c r="AA6" s="145"/>
    </row>
    <row r="7" spans="1:25" ht="12.75" customHeight="1">
      <c r="A7" s="25"/>
      <c r="B7" s="126"/>
      <c r="C7" s="127"/>
      <c r="D7" s="128"/>
      <c r="E7" s="129"/>
      <c r="F7" s="128"/>
      <c r="G7" s="128"/>
      <c r="H7" s="117"/>
      <c r="I7" s="128"/>
      <c r="J7" s="41"/>
      <c r="K7" s="40"/>
      <c r="L7" s="41"/>
      <c r="M7" s="41"/>
      <c r="N7" s="40"/>
      <c r="O7" s="41"/>
      <c r="P7" s="41"/>
      <c r="Q7" s="40"/>
      <c r="R7" s="41"/>
      <c r="S7" s="41"/>
      <c r="T7" s="40"/>
      <c r="U7" s="41"/>
      <c r="V7" s="41"/>
      <c r="W7" s="40"/>
      <c r="X7" s="42"/>
      <c r="Y7" s="31"/>
    </row>
    <row r="8" spans="1:27" s="9" customFormat="1" ht="15" customHeight="1">
      <c r="A8" s="73" t="s">
        <v>119</v>
      </c>
      <c r="B8" s="94">
        <v>45</v>
      </c>
      <c r="C8" s="77">
        <f>+(B8/$Y8)*100</f>
        <v>14.040561622464898</v>
      </c>
      <c r="D8" s="71"/>
      <c r="E8" s="94">
        <v>90.5</v>
      </c>
      <c r="F8" s="77">
        <f>+(E8/$Y8)*100</f>
        <v>28.23712948517941</v>
      </c>
      <c r="G8" s="71"/>
      <c r="H8" s="94">
        <v>36</v>
      </c>
      <c r="I8" s="77">
        <f>+(H8/$Y8)*100</f>
        <v>11.23244929797192</v>
      </c>
      <c r="J8" s="71"/>
      <c r="K8" s="94">
        <v>44</v>
      </c>
      <c r="L8" s="77">
        <f>+(K8/$Y8)*100</f>
        <v>13.72854914196568</v>
      </c>
      <c r="M8" s="94"/>
      <c r="N8" s="94">
        <v>37</v>
      </c>
      <c r="O8" s="77">
        <f>+(N8/$Y8)*100</f>
        <v>11.54446177847114</v>
      </c>
      <c r="P8" s="77"/>
      <c r="Q8" s="94">
        <v>30</v>
      </c>
      <c r="R8" s="77">
        <f>+(Q8/$Y8)*100</f>
        <v>9.360374414976599</v>
      </c>
      <c r="S8" s="77"/>
      <c r="T8" s="94">
        <v>31</v>
      </c>
      <c r="U8" s="77">
        <f>+(T8/$Y8)*100</f>
        <v>9.67238689547582</v>
      </c>
      <c r="V8" s="94"/>
      <c r="W8" s="94">
        <v>7</v>
      </c>
      <c r="X8" s="77">
        <f>+(W8/$Y8)*100</f>
        <v>2.1840873634945397</v>
      </c>
      <c r="Y8" s="94">
        <v>320.5</v>
      </c>
      <c r="Z8" s="155"/>
      <c r="AA8" s="145"/>
    </row>
    <row r="9" spans="1:27" s="9" customFormat="1" ht="15" customHeight="1">
      <c r="A9" s="73" t="s">
        <v>120</v>
      </c>
      <c r="B9" s="94">
        <v>46.5</v>
      </c>
      <c r="C9" s="77">
        <f aca="true" t="shared" si="0" ref="C9:C15">+(B9/$Y9)*100</f>
        <v>4.78222862138119</v>
      </c>
      <c r="D9" s="94"/>
      <c r="E9" s="94">
        <v>139.25</v>
      </c>
      <c r="F9" s="77">
        <f aca="true" t="shared" si="1" ref="F9:F15">+(E9/$Y9)*100</f>
        <v>14.320974957577004</v>
      </c>
      <c r="G9" s="94"/>
      <c r="H9" s="94">
        <v>125.75</v>
      </c>
      <c r="I9" s="77">
        <f aca="true" t="shared" si="2" ref="I9:I15">+(H9/$Y9)*100</f>
        <v>12.932586002982466</v>
      </c>
      <c r="J9" s="94"/>
      <c r="K9" s="94">
        <v>169.25</v>
      </c>
      <c r="L9" s="77">
        <f aca="true" t="shared" si="3" ref="L9:L15">+(K9/$Y9)*100</f>
        <v>17.406283745564867</v>
      </c>
      <c r="M9" s="77"/>
      <c r="N9" s="94">
        <v>183</v>
      </c>
      <c r="O9" s="77">
        <f aca="true" t="shared" si="4" ref="O9:O15">+(N9/$Y9)*100</f>
        <v>18.820383606725972</v>
      </c>
      <c r="P9" s="94"/>
      <c r="Q9" s="94">
        <v>178.6</v>
      </c>
      <c r="R9" s="77">
        <f aca="true" t="shared" si="5" ref="R9:R15">+(Q9/$Y9)*100</f>
        <v>18.36787165115442</v>
      </c>
      <c r="S9" s="94"/>
      <c r="T9" s="94">
        <v>99</v>
      </c>
      <c r="U9" s="77">
        <f aca="true" t="shared" si="6" ref="U9:U15">+(T9/$Y9)*100</f>
        <v>10.181519000359952</v>
      </c>
      <c r="V9" s="77"/>
      <c r="W9" s="94">
        <v>31</v>
      </c>
      <c r="X9" s="77">
        <f aca="true" t="shared" si="7" ref="X9:X15">+(W9/$Y9)*100</f>
        <v>3.1881524142541267</v>
      </c>
      <c r="Y9" s="94">
        <v>972.35</v>
      </c>
      <c r="Z9" s="155"/>
      <c r="AA9" s="145"/>
    </row>
    <row r="10" spans="1:27" s="9" customFormat="1" ht="15" customHeight="1">
      <c r="A10" s="73" t="s">
        <v>121</v>
      </c>
      <c r="B10" s="94">
        <v>52.85</v>
      </c>
      <c r="C10" s="77">
        <f t="shared" si="0"/>
        <v>4.423556589718265</v>
      </c>
      <c r="D10" s="94"/>
      <c r="E10" s="94">
        <v>185.9</v>
      </c>
      <c r="F10" s="77">
        <f t="shared" si="1"/>
        <v>15.559870766861408</v>
      </c>
      <c r="G10" s="94"/>
      <c r="H10" s="94">
        <v>177.25</v>
      </c>
      <c r="I10" s="77">
        <f t="shared" si="2"/>
        <v>14.83586386996334</v>
      </c>
      <c r="J10" s="94"/>
      <c r="K10" s="94">
        <v>201.5</v>
      </c>
      <c r="L10" s="77">
        <f t="shared" si="3"/>
        <v>16.86559418785677</v>
      </c>
      <c r="M10" s="77"/>
      <c r="N10" s="94">
        <v>230.49</v>
      </c>
      <c r="O10" s="77">
        <f t="shared" si="4"/>
        <v>19.29206354520649</v>
      </c>
      <c r="P10" s="94"/>
      <c r="Q10" s="94">
        <v>197.75</v>
      </c>
      <c r="R10" s="77">
        <f t="shared" si="5"/>
        <v>16.55171836550212</v>
      </c>
      <c r="S10" s="94"/>
      <c r="T10" s="94">
        <v>129</v>
      </c>
      <c r="U10" s="77">
        <f t="shared" si="6"/>
        <v>10.797328289000117</v>
      </c>
      <c r="V10" s="77"/>
      <c r="W10" s="94">
        <v>20</v>
      </c>
      <c r="X10" s="77">
        <f t="shared" si="7"/>
        <v>1.674004385891491</v>
      </c>
      <c r="Y10" s="94">
        <v>1194.74</v>
      </c>
      <c r="Z10" s="155"/>
      <c r="AA10" s="145"/>
    </row>
    <row r="11" spans="1:27" s="9" customFormat="1" ht="15" customHeight="1">
      <c r="A11" s="73" t="s">
        <v>138</v>
      </c>
      <c r="B11" s="94">
        <v>84.42</v>
      </c>
      <c r="C11" s="77">
        <f t="shared" si="0"/>
        <v>3.1354342699028765</v>
      </c>
      <c r="D11" s="94"/>
      <c r="E11" s="94">
        <v>339.65</v>
      </c>
      <c r="F11" s="77">
        <f t="shared" si="1"/>
        <v>12.614904640754704</v>
      </c>
      <c r="G11" s="94"/>
      <c r="H11" s="94">
        <v>384.9</v>
      </c>
      <c r="I11" s="77">
        <f t="shared" si="2"/>
        <v>14.295530093409347</v>
      </c>
      <c r="J11" s="94"/>
      <c r="K11" s="94">
        <v>470.56</v>
      </c>
      <c r="L11" s="77">
        <f t="shared" si="3"/>
        <v>17.47701907184906</v>
      </c>
      <c r="M11" s="77"/>
      <c r="N11" s="94">
        <v>564.38</v>
      </c>
      <c r="O11" s="77">
        <f t="shared" si="4"/>
        <v>20.961577745176328</v>
      </c>
      <c r="P11" s="94"/>
      <c r="Q11" s="94">
        <v>461</v>
      </c>
      <c r="R11" s="77">
        <f t="shared" si="5"/>
        <v>17.12195212538766</v>
      </c>
      <c r="S11" s="94"/>
      <c r="T11" s="94">
        <v>308.54</v>
      </c>
      <c r="U11" s="77">
        <f t="shared" si="6"/>
        <v>11.459451428995896</v>
      </c>
      <c r="V11" s="77"/>
      <c r="W11" s="94">
        <v>79</v>
      </c>
      <c r="X11" s="77">
        <f t="shared" si="7"/>
        <v>2.9341306245241325</v>
      </c>
      <c r="Y11" s="94">
        <v>2692.45</v>
      </c>
      <c r="Z11" s="155"/>
      <c r="AA11" s="145"/>
    </row>
    <row r="12" spans="1:26" ht="6.75" customHeight="1">
      <c r="A12" s="25"/>
      <c r="B12" s="94"/>
      <c r="C12" s="77"/>
      <c r="D12" s="41"/>
      <c r="E12" s="94"/>
      <c r="F12" s="77"/>
      <c r="G12" s="41"/>
      <c r="H12" s="94"/>
      <c r="I12" s="77"/>
      <c r="J12" s="41"/>
      <c r="K12" s="94"/>
      <c r="L12" s="77"/>
      <c r="M12" s="41"/>
      <c r="N12" s="94"/>
      <c r="O12" s="77"/>
      <c r="P12" s="41"/>
      <c r="Q12" s="94"/>
      <c r="R12" s="77"/>
      <c r="S12" s="41"/>
      <c r="T12" s="94"/>
      <c r="U12" s="77"/>
      <c r="V12" s="41"/>
      <c r="W12" s="94"/>
      <c r="X12" s="77"/>
      <c r="Y12" s="94"/>
      <c r="Z12" s="155"/>
    </row>
    <row r="13" spans="1:27" s="9" customFormat="1" ht="20.25">
      <c r="A13" s="93" t="s">
        <v>89</v>
      </c>
      <c r="B13" s="94">
        <v>5.36</v>
      </c>
      <c r="C13" s="77">
        <f t="shared" si="0"/>
        <v>10.236822001527884</v>
      </c>
      <c r="D13" s="71"/>
      <c r="E13" s="94">
        <v>12</v>
      </c>
      <c r="F13" s="77">
        <f t="shared" si="1"/>
        <v>22.91825821237586</v>
      </c>
      <c r="G13" s="71"/>
      <c r="H13" s="94">
        <v>11</v>
      </c>
      <c r="I13" s="77">
        <f t="shared" si="2"/>
        <v>21.008403361344538</v>
      </c>
      <c r="J13" s="71"/>
      <c r="K13" s="94">
        <v>11</v>
      </c>
      <c r="L13" s="77">
        <f t="shared" si="3"/>
        <v>21.008403361344538</v>
      </c>
      <c r="M13" s="71"/>
      <c r="N13" s="94">
        <v>4</v>
      </c>
      <c r="O13" s="77">
        <f t="shared" si="4"/>
        <v>7.639419404125286</v>
      </c>
      <c r="P13" s="71"/>
      <c r="Q13" s="94">
        <v>5</v>
      </c>
      <c r="R13" s="77">
        <f t="shared" si="5"/>
        <v>9.549274255156607</v>
      </c>
      <c r="S13" s="71"/>
      <c r="T13" s="94">
        <v>1</v>
      </c>
      <c r="U13" s="77">
        <f t="shared" si="6"/>
        <v>1.9098548510313216</v>
      </c>
      <c r="V13" s="71"/>
      <c r="W13" s="94">
        <v>3</v>
      </c>
      <c r="X13" s="77">
        <f t="shared" si="7"/>
        <v>5.729564553093965</v>
      </c>
      <c r="Y13" s="94">
        <v>52.36</v>
      </c>
      <c r="Z13" s="155"/>
      <c r="AA13" s="145"/>
    </row>
    <row r="14" spans="1:25" ht="12.75" customHeight="1">
      <c r="A14" s="57"/>
      <c r="B14" s="77"/>
      <c r="C14" s="77"/>
      <c r="D14" s="41"/>
      <c r="E14" s="40"/>
      <c r="F14" s="77"/>
      <c r="G14" s="41"/>
      <c r="H14" s="40"/>
      <c r="I14" s="77"/>
      <c r="J14" s="41"/>
      <c r="K14" s="40"/>
      <c r="L14" s="77"/>
      <c r="M14" s="41"/>
      <c r="N14" s="40"/>
      <c r="O14" s="77"/>
      <c r="P14" s="41"/>
      <c r="Q14" s="40"/>
      <c r="R14" s="77"/>
      <c r="S14" s="41"/>
      <c r="T14" s="40"/>
      <c r="U14" s="77"/>
      <c r="V14" s="41"/>
      <c r="W14" s="40"/>
      <c r="X14" s="77"/>
      <c r="Y14" s="40"/>
    </row>
    <row r="15" spans="1:27" s="9" customFormat="1" ht="15" customHeight="1">
      <c r="A15" s="33" t="s">
        <v>36</v>
      </c>
      <c r="B15" s="62">
        <f>SUM(B8:B13)</f>
        <v>234.13</v>
      </c>
      <c r="C15" s="54">
        <f t="shared" si="0"/>
        <v>4.474619677394695</v>
      </c>
      <c r="D15" s="38"/>
      <c r="E15" s="44">
        <f>SUM(E8:E13)</f>
        <v>767.3</v>
      </c>
      <c r="F15" s="54">
        <f t="shared" si="1"/>
        <v>14.664398746273221</v>
      </c>
      <c r="G15" s="38"/>
      <c r="H15" s="44">
        <f>SUM(H8:H13)</f>
        <v>734.9</v>
      </c>
      <c r="I15" s="54">
        <f t="shared" si="2"/>
        <v>14.045180032107638</v>
      </c>
      <c r="J15" s="38"/>
      <c r="K15" s="44">
        <f>SUM(K8:K13)</f>
        <v>896.31</v>
      </c>
      <c r="L15" s="54">
        <f t="shared" si="3"/>
        <v>17.129997706597354</v>
      </c>
      <c r="M15" s="38"/>
      <c r="N15" s="44">
        <f>SUM(N8:N13)</f>
        <v>1018.87</v>
      </c>
      <c r="O15" s="54">
        <f t="shared" si="4"/>
        <v>19.472326274749637</v>
      </c>
      <c r="P15" s="38"/>
      <c r="Q15" s="44">
        <f>SUM(Q8:Q13)</f>
        <v>872.35</v>
      </c>
      <c r="R15" s="54">
        <f t="shared" si="5"/>
        <v>16.672081645134167</v>
      </c>
      <c r="S15" s="38"/>
      <c r="T15" s="44">
        <f>SUM(T8:T13)</f>
        <v>568.54</v>
      </c>
      <c r="U15" s="54">
        <f t="shared" si="6"/>
        <v>10.865759498509288</v>
      </c>
      <c r="V15" s="38"/>
      <c r="W15" s="44">
        <f>SUM(W8:W13)</f>
        <v>140</v>
      </c>
      <c r="X15" s="54">
        <f t="shared" si="7"/>
        <v>2.675636419234004</v>
      </c>
      <c r="Y15" s="44">
        <f>SUM(Y8:Y13)</f>
        <v>5232.4</v>
      </c>
      <c r="Z15" s="155"/>
      <c r="AA15" s="145"/>
    </row>
    <row r="17" spans="1:25" ht="24" customHeight="1">
      <c r="A17" s="191" t="s">
        <v>168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</row>
    <row r="18" spans="1:15" ht="11.25">
      <c r="A18" s="177" t="s">
        <v>151</v>
      </c>
      <c r="B18"/>
      <c r="C18" s="3"/>
      <c r="D18" s="3"/>
      <c r="E18" s="3"/>
      <c r="F18" s="3"/>
      <c r="H18"/>
      <c r="I18" s="61"/>
      <c r="K18"/>
      <c r="L18" s="61"/>
      <c r="N18"/>
      <c r="O18" s="61"/>
    </row>
    <row r="19" spans="5:15" ht="9.75">
      <c r="E19"/>
      <c r="F19" s="61"/>
      <c r="H19"/>
      <c r="I19" s="61"/>
      <c r="K19"/>
      <c r="L19" s="61"/>
      <c r="N19"/>
      <c r="O19" s="61"/>
    </row>
    <row r="20" spans="5:15" ht="9.75">
      <c r="E20"/>
      <c r="F20" s="61"/>
      <c r="H20"/>
      <c r="I20" s="61"/>
      <c r="K20"/>
      <c r="L20" s="61"/>
      <c r="N20"/>
      <c r="O20" s="61"/>
    </row>
    <row r="21" spans="5:12" ht="9.75">
      <c r="E21"/>
      <c r="F21" s="61"/>
      <c r="H21"/>
      <c r="I21" s="61"/>
      <c r="K21"/>
      <c r="L21" s="61"/>
    </row>
    <row r="22" spans="5:15" ht="9.75">
      <c r="E22"/>
      <c r="F22" s="61"/>
      <c r="H22"/>
      <c r="I22" s="61"/>
      <c r="K22"/>
      <c r="L22" s="61"/>
      <c r="N22"/>
      <c r="O22" s="61"/>
    </row>
  </sheetData>
  <sheetProtection/>
  <mergeCells count="12">
    <mergeCell ref="B4:X4"/>
    <mergeCell ref="B5:C5"/>
    <mergeCell ref="W5:X5"/>
    <mergeCell ref="T5:U5"/>
    <mergeCell ref="A17:Y17"/>
    <mergeCell ref="K5:L5"/>
    <mergeCell ref="Y4:Y6"/>
    <mergeCell ref="Q5:R5"/>
    <mergeCell ref="N5:O5"/>
    <mergeCell ref="E5:F5"/>
    <mergeCell ref="H5:I5"/>
    <mergeCell ref="A4:A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="99" zoomScaleNormal="99" zoomScalePageLayoutView="0" workbookViewId="0" topLeftCell="A1">
      <selection activeCell="U12" sqref="U12"/>
    </sheetView>
  </sheetViews>
  <sheetFormatPr defaultColWidth="9.33203125" defaultRowHeight="11.25"/>
  <cols>
    <col min="1" max="1" width="17" style="0" customWidth="1"/>
    <col min="2" max="2" width="2.33203125" style="0" customWidth="1"/>
    <col min="3" max="11" width="8" style="2" customWidth="1"/>
    <col min="12" max="12" width="3.33203125" style="0" customWidth="1"/>
    <col min="13" max="13" width="11.16015625" style="2" customWidth="1"/>
  </cols>
  <sheetData>
    <row r="1" spans="1:13" s="9" customFormat="1" ht="20.25" customHeight="1">
      <c r="A1" s="74" t="s">
        <v>170</v>
      </c>
      <c r="B1" s="75"/>
      <c r="C1" s="162"/>
      <c r="D1" s="160"/>
      <c r="E1" s="160"/>
      <c r="F1" s="162"/>
      <c r="G1" s="160"/>
      <c r="H1" s="160"/>
      <c r="I1" s="162"/>
      <c r="J1" s="160"/>
      <c r="K1" s="4"/>
      <c r="M1" s="76"/>
    </row>
    <row r="2" spans="3:13" s="9" customFormat="1" ht="7.5" customHeight="1">
      <c r="C2" s="4"/>
      <c r="D2" s="4"/>
      <c r="E2" s="4"/>
      <c r="F2" s="4"/>
      <c r="G2" s="4"/>
      <c r="H2" s="4"/>
      <c r="I2" s="4"/>
      <c r="J2" s="4"/>
      <c r="K2" s="4"/>
      <c r="M2" s="4"/>
    </row>
    <row r="3" spans="1:19" s="4" customFormat="1" ht="15" customHeight="1">
      <c r="A3" s="209" t="s">
        <v>37</v>
      </c>
      <c r="B3" s="36"/>
      <c r="C3" s="192" t="s">
        <v>63</v>
      </c>
      <c r="D3" s="192"/>
      <c r="E3" s="192"/>
      <c r="F3" s="192"/>
      <c r="G3" s="192"/>
      <c r="H3" s="192"/>
      <c r="I3" s="192"/>
      <c r="J3" s="192"/>
      <c r="K3" s="192"/>
      <c r="L3" s="36"/>
      <c r="M3" s="209" t="s">
        <v>36</v>
      </c>
      <c r="Q3"/>
      <c r="R3"/>
      <c r="S3"/>
    </row>
    <row r="4" spans="1:19" s="4" customFormat="1" ht="15" customHeight="1">
      <c r="A4" s="210"/>
      <c r="B4" s="38"/>
      <c r="C4" s="38" t="s">
        <v>64</v>
      </c>
      <c r="D4" s="38" t="s">
        <v>65</v>
      </c>
      <c r="E4" s="38" t="s">
        <v>66</v>
      </c>
      <c r="F4" s="38" t="s">
        <v>67</v>
      </c>
      <c r="G4" s="38" t="s">
        <v>68</v>
      </c>
      <c r="H4" s="38" t="s">
        <v>69</v>
      </c>
      <c r="I4" s="38" t="s">
        <v>70</v>
      </c>
      <c r="J4" s="38" t="s">
        <v>71</v>
      </c>
      <c r="K4" s="38" t="s">
        <v>72</v>
      </c>
      <c r="L4" s="38"/>
      <c r="M4" s="210"/>
      <c r="Q4"/>
      <c r="R4"/>
      <c r="S4" s="22"/>
    </row>
    <row r="5" spans="1:20" s="9" customFormat="1" ht="15" customHeight="1">
      <c r="A5" s="71" t="s">
        <v>116</v>
      </c>
      <c r="B5" s="71"/>
      <c r="C5" s="81">
        <v>50.7</v>
      </c>
      <c r="D5" s="81">
        <v>581.03</v>
      </c>
      <c r="E5" s="81">
        <v>747.21</v>
      </c>
      <c r="F5" s="81">
        <v>739.33</v>
      </c>
      <c r="G5" s="81">
        <v>970.19</v>
      </c>
      <c r="H5" s="81">
        <v>1201.65</v>
      </c>
      <c r="I5" s="81">
        <v>833.15</v>
      </c>
      <c r="J5" s="81">
        <v>320.36</v>
      </c>
      <c r="K5" s="81">
        <v>71</v>
      </c>
      <c r="L5" s="95"/>
      <c r="M5" s="81">
        <v>5514.62</v>
      </c>
      <c r="Q5"/>
      <c r="R5"/>
      <c r="S5" s="22"/>
      <c r="T5" s="96"/>
    </row>
    <row r="6" spans="1:19" s="9" customFormat="1" ht="15" customHeight="1">
      <c r="A6" s="71" t="s">
        <v>117</v>
      </c>
      <c r="B6" s="71"/>
      <c r="C6" s="81">
        <v>42.5</v>
      </c>
      <c r="D6" s="81">
        <v>513.81</v>
      </c>
      <c r="E6" s="81">
        <v>759.5</v>
      </c>
      <c r="F6" s="81">
        <v>750.76</v>
      </c>
      <c r="G6" s="81">
        <v>874.69</v>
      </c>
      <c r="H6" s="81">
        <v>1225.68</v>
      </c>
      <c r="I6" s="81">
        <v>836.73</v>
      </c>
      <c r="J6" s="81">
        <v>284.85</v>
      </c>
      <c r="K6" s="81">
        <v>68</v>
      </c>
      <c r="L6" s="81" t="s">
        <v>118</v>
      </c>
      <c r="M6" s="81">
        <v>5356.52</v>
      </c>
      <c r="Q6"/>
      <c r="R6"/>
      <c r="S6" s="22"/>
    </row>
    <row r="7" spans="1:20" s="9" customFormat="1" ht="15" customHeight="1">
      <c r="A7" s="71" t="s">
        <v>124</v>
      </c>
      <c r="B7" s="71"/>
      <c r="C7" s="81">
        <v>35.25</v>
      </c>
      <c r="D7" s="81">
        <v>461.9</v>
      </c>
      <c r="E7" s="81">
        <v>785.86</v>
      </c>
      <c r="F7" s="81">
        <v>793.66</v>
      </c>
      <c r="G7" s="81">
        <v>816.48</v>
      </c>
      <c r="H7" s="81">
        <v>1199.14</v>
      </c>
      <c r="I7" s="81">
        <v>929.15</v>
      </c>
      <c r="J7" s="81">
        <v>282.25</v>
      </c>
      <c r="K7" s="81">
        <v>75</v>
      </c>
      <c r="L7" s="81"/>
      <c r="M7" s="81">
        <v>5378.69</v>
      </c>
      <c r="Q7"/>
      <c r="R7"/>
      <c r="S7" s="22"/>
      <c r="T7" s="96"/>
    </row>
    <row r="8" spans="1:19" s="9" customFormat="1" ht="15" customHeight="1">
      <c r="A8" s="71" t="s">
        <v>125</v>
      </c>
      <c r="B8" s="71"/>
      <c r="C8" s="81">
        <v>47.85</v>
      </c>
      <c r="D8" s="81">
        <v>434.62</v>
      </c>
      <c r="E8" s="81">
        <v>798.42</v>
      </c>
      <c r="F8" s="81">
        <v>798.73</v>
      </c>
      <c r="G8" s="81">
        <v>790.85</v>
      </c>
      <c r="H8" s="81">
        <v>1192.9</v>
      </c>
      <c r="I8" s="81">
        <v>937.4</v>
      </c>
      <c r="J8" s="81">
        <v>254.6</v>
      </c>
      <c r="K8" s="81">
        <v>59</v>
      </c>
      <c r="L8" s="81"/>
      <c r="M8" s="81">
        <v>5314.37</v>
      </c>
      <c r="Q8"/>
      <c r="R8"/>
      <c r="S8" s="22"/>
    </row>
    <row r="9" spans="1:20" s="9" customFormat="1" ht="15" customHeight="1">
      <c r="A9" s="71" t="s">
        <v>126</v>
      </c>
      <c r="B9" s="71"/>
      <c r="C9" s="81">
        <v>54.4</v>
      </c>
      <c r="D9" s="81">
        <v>400.6</v>
      </c>
      <c r="E9" s="81">
        <v>790.28</v>
      </c>
      <c r="F9" s="81">
        <v>808.32</v>
      </c>
      <c r="G9" s="81">
        <v>763.36</v>
      </c>
      <c r="H9" s="81">
        <v>1122.04</v>
      </c>
      <c r="I9" s="81">
        <v>977</v>
      </c>
      <c r="J9" s="81">
        <v>243.75</v>
      </c>
      <c r="K9" s="81">
        <v>62.25</v>
      </c>
      <c r="L9" s="81"/>
      <c r="M9" s="81">
        <v>5222</v>
      </c>
      <c r="Q9"/>
      <c r="R9"/>
      <c r="S9" s="22"/>
      <c r="T9" s="96"/>
    </row>
    <row r="10" spans="1:19" s="9" customFormat="1" ht="15" customHeight="1">
      <c r="A10" s="71" t="s">
        <v>127</v>
      </c>
      <c r="B10" s="71"/>
      <c r="C10" s="81">
        <v>35.39</v>
      </c>
      <c r="D10" s="81">
        <v>369.84</v>
      </c>
      <c r="E10" s="81">
        <v>734.57</v>
      </c>
      <c r="F10" s="81">
        <v>848.25</v>
      </c>
      <c r="G10" s="81">
        <v>794.73</v>
      </c>
      <c r="H10" s="81">
        <v>1038.35</v>
      </c>
      <c r="I10" s="81">
        <v>1060.23</v>
      </c>
      <c r="J10" s="81">
        <v>279.65</v>
      </c>
      <c r="K10" s="81">
        <v>60.75</v>
      </c>
      <c r="L10" s="81"/>
      <c r="M10" s="81">
        <v>5221.759999999999</v>
      </c>
      <c r="Q10"/>
      <c r="R10"/>
      <c r="S10" s="22"/>
    </row>
    <row r="11" spans="1:19" s="9" customFormat="1" ht="15" customHeight="1">
      <c r="A11" s="71" t="s">
        <v>133</v>
      </c>
      <c r="B11" s="71"/>
      <c r="C11" s="81">
        <v>29</v>
      </c>
      <c r="D11" s="81">
        <v>319.23</v>
      </c>
      <c r="E11" s="81">
        <v>657.81</v>
      </c>
      <c r="F11" s="81">
        <v>892.04</v>
      </c>
      <c r="G11" s="81">
        <v>829.24</v>
      </c>
      <c r="H11" s="81">
        <v>905.15</v>
      </c>
      <c r="I11" s="81">
        <v>1102.23</v>
      </c>
      <c r="J11" s="81">
        <v>365.98</v>
      </c>
      <c r="K11" s="81">
        <v>90.75</v>
      </c>
      <c r="L11" s="81"/>
      <c r="M11" s="81">
        <v>5192</v>
      </c>
      <c r="Q11"/>
      <c r="R11"/>
      <c r="S11" s="22"/>
    </row>
    <row r="12" spans="1:19" s="9" customFormat="1" ht="15" customHeight="1">
      <c r="A12" s="71" t="s">
        <v>135</v>
      </c>
      <c r="B12" s="71"/>
      <c r="C12" s="81">
        <v>40.83</v>
      </c>
      <c r="D12" s="81">
        <v>329.78999999999996</v>
      </c>
      <c r="E12" s="81">
        <v>643.36</v>
      </c>
      <c r="F12" s="81">
        <v>942.04</v>
      </c>
      <c r="G12" s="81">
        <v>825.33</v>
      </c>
      <c r="H12" s="81">
        <v>858.44</v>
      </c>
      <c r="I12" s="81">
        <v>1074</v>
      </c>
      <c r="J12" s="81">
        <v>313.5</v>
      </c>
      <c r="K12" s="81">
        <v>80.92</v>
      </c>
      <c r="L12" s="81"/>
      <c r="M12" s="81">
        <f>SUM(C12:K12)</f>
        <v>5108.21</v>
      </c>
      <c r="Q12"/>
      <c r="R12"/>
      <c r="S12" s="22"/>
    </row>
    <row r="13" spans="1:20" s="9" customFormat="1" ht="15" customHeight="1">
      <c r="A13" s="71" t="s">
        <v>137</v>
      </c>
      <c r="B13" s="71"/>
      <c r="C13" s="81">
        <v>47.61</v>
      </c>
      <c r="D13" s="81">
        <v>357.42</v>
      </c>
      <c r="E13" s="81">
        <v>619.35</v>
      </c>
      <c r="F13" s="81">
        <v>991.55</v>
      </c>
      <c r="G13" s="81">
        <v>898.38</v>
      </c>
      <c r="H13" s="81">
        <v>811.47</v>
      </c>
      <c r="I13" s="81">
        <v>1087.02</v>
      </c>
      <c r="J13" s="81">
        <v>379.9</v>
      </c>
      <c r="K13" s="81">
        <v>87.9</v>
      </c>
      <c r="L13" s="81"/>
      <c r="M13" s="81">
        <f>SUM(C13:L13)</f>
        <v>5280.5999999999985</v>
      </c>
      <c r="Q13"/>
      <c r="R13"/>
      <c r="S13" s="22"/>
      <c r="T13" s="96"/>
    </row>
    <row r="14" spans="1:20" s="9" customFormat="1" ht="15" customHeight="1">
      <c r="A14" s="71" t="s">
        <v>139</v>
      </c>
      <c r="B14" s="71"/>
      <c r="C14" s="81">
        <v>60.42</v>
      </c>
      <c r="D14" s="81">
        <v>342.66</v>
      </c>
      <c r="E14" s="81">
        <v>566.69</v>
      </c>
      <c r="F14" s="81">
        <v>959.72</v>
      </c>
      <c r="G14" s="81">
        <v>906.69</v>
      </c>
      <c r="H14" s="81">
        <v>792</v>
      </c>
      <c r="I14" s="81">
        <v>1010.41</v>
      </c>
      <c r="J14" s="81">
        <v>435.3</v>
      </c>
      <c r="K14" s="81">
        <v>91.75</v>
      </c>
      <c r="L14" s="81"/>
      <c r="M14" s="81">
        <v>5165.64</v>
      </c>
      <c r="Q14"/>
      <c r="R14"/>
      <c r="S14" s="22"/>
      <c r="T14" s="96"/>
    </row>
    <row r="15" spans="1:20" s="9" customFormat="1" ht="15" customHeight="1">
      <c r="A15" s="71" t="s">
        <v>140</v>
      </c>
      <c r="B15" s="71"/>
      <c r="C15" s="81">
        <v>69.35</v>
      </c>
      <c r="D15" s="81">
        <v>353.68</v>
      </c>
      <c r="E15" s="81">
        <v>586.03</v>
      </c>
      <c r="F15" s="81">
        <v>958.7</v>
      </c>
      <c r="G15" s="81">
        <v>1026.14</v>
      </c>
      <c r="H15" s="81">
        <v>852.04</v>
      </c>
      <c r="I15" s="81">
        <v>983.98</v>
      </c>
      <c r="J15" s="81">
        <v>460.23</v>
      </c>
      <c r="K15" s="81">
        <v>105.1</v>
      </c>
      <c r="L15" s="81"/>
      <c r="M15" s="81">
        <v>5395.25</v>
      </c>
      <c r="Q15"/>
      <c r="R15"/>
      <c r="S15" s="22"/>
      <c r="T15" s="96"/>
    </row>
    <row r="16" spans="1:20" s="9" customFormat="1" ht="15" customHeight="1">
      <c r="A16" s="71" t="s">
        <v>157</v>
      </c>
      <c r="B16" s="71"/>
      <c r="C16" s="81">
        <v>34.75</v>
      </c>
      <c r="D16" s="81">
        <v>341.44</v>
      </c>
      <c r="E16" s="81">
        <v>531.86</v>
      </c>
      <c r="F16" s="81">
        <v>831.68</v>
      </c>
      <c r="G16" s="81">
        <v>1081.18</v>
      </c>
      <c r="H16" s="81">
        <v>875.71</v>
      </c>
      <c r="I16" s="81">
        <v>848</v>
      </c>
      <c r="J16" s="81">
        <v>552.4200000000001</v>
      </c>
      <c r="K16" s="81">
        <v>135.36</v>
      </c>
      <c r="L16" s="81"/>
      <c r="M16" s="81">
        <f>SUM(C16:L16)</f>
        <v>5232.4</v>
      </c>
      <c r="Q16"/>
      <c r="R16"/>
      <c r="S16" s="22"/>
      <c r="T16" s="96"/>
    </row>
    <row r="17" spans="3:20" s="9" customFormat="1" ht="5.25" customHeight="1">
      <c r="C17" s="4"/>
      <c r="D17" s="4"/>
      <c r="E17" s="4"/>
      <c r="F17" s="4"/>
      <c r="G17" s="4"/>
      <c r="H17" s="4"/>
      <c r="I17" s="4"/>
      <c r="J17" s="4"/>
      <c r="K17" s="4"/>
      <c r="M17" s="4"/>
      <c r="Q17"/>
      <c r="R17"/>
      <c r="S17" s="22"/>
      <c r="T17" s="96"/>
    </row>
    <row r="18" spans="1:20" s="9" customFormat="1" ht="15" customHeight="1">
      <c r="A18" s="56" t="s">
        <v>73</v>
      </c>
      <c r="B18" s="56"/>
      <c r="C18" s="207">
        <f aca="true" t="shared" si="0" ref="C18:K18">+(C16-C5)/C5*100</f>
        <v>-31.459566074950697</v>
      </c>
      <c r="D18" s="207">
        <f t="shared" si="0"/>
        <v>-41.23539232053422</v>
      </c>
      <c r="E18" s="207">
        <f t="shared" si="0"/>
        <v>-28.82054576357383</v>
      </c>
      <c r="F18" s="207">
        <f t="shared" si="0"/>
        <v>12.491039184126155</v>
      </c>
      <c r="G18" s="207">
        <f t="shared" si="0"/>
        <v>11.440027211164825</v>
      </c>
      <c r="H18" s="207">
        <f t="shared" si="0"/>
        <v>-27.124370657013273</v>
      </c>
      <c r="I18" s="207">
        <f t="shared" si="0"/>
        <v>1.7823921262677818</v>
      </c>
      <c r="J18" s="207">
        <f t="shared" si="0"/>
        <v>72.43725808465477</v>
      </c>
      <c r="K18" s="207">
        <f t="shared" si="0"/>
        <v>90.64788732394368</v>
      </c>
      <c r="L18" s="207"/>
      <c r="M18" s="207">
        <f>+(M16-M5)/M5*100</f>
        <v>-5.117669032499071</v>
      </c>
      <c r="Q18"/>
      <c r="R18"/>
      <c r="S18" s="22"/>
      <c r="T18" s="96"/>
    </row>
    <row r="19" spans="1:20" s="9" customFormat="1" ht="15" customHeight="1">
      <c r="A19" s="33" t="s">
        <v>160</v>
      </c>
      <c r="B19" s="33"/>
      <c r="C19" s="211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Q19"/>
      <c r="R19"/>
      <c r="S19" s="22"/>
      <c r="T19" s="96"/>
    </row>
    <row r="20" spans="19:20" ht="9.75">
      <c r="S20" s="22"/>
      <c r="T20" s="96"/>
    </row>
    <row r="21" spans="1:13" ht="26.25" customHeight="1">
      <c r="A21" s="191" t="s">
        <v>169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12" ht="11.25">
      <c r="A22" s="179" t="s">
        <v>192</v>
      </c>
      <c r="L22" s="2"/>
    </row>
    <row r="23" ht="9.75">
      <c r="M23" s="8"/>
    </row>
    <row r="24" ht="9.75">
      <c r="M24" s="8"/>
    </row>
    <row r="25" ht="9.75">
      <c r="M25" s="8"/>
    </row>
    <row r="26" ht="9.75">
      <c r="M26" s="8"/>
    </row>
    <row r="27" ht="9.75">
      <c r="M27" s="8"/>
    </row>
    <row r="34" spans="12:14" ht="9.75">
      <c r="L34" s="2"/>
      <c r="N34" s="2"/>
    </row>
  </sheetData>
  <sheetProtection/>
  <mergeCells count="15">
    <mergeCell ref="D18:D19"/>
    <mergeCell ref="E18:E19"/>
    <mergeCell ref="F18:F19"/>
    <mergeCell ref="G18:G19"/>
    <mergeCell ref="H18:H19"/>
    <mergeCell ref="A21:M21"/>
    <mergeCell ref="I18:I19"/>
    <mergeCell ref="L18:L19"/>
    <mergeCell ref="J18:J19"/>
    <mergeCell ref="K18:K19"/>
    <mergeCell ref="A3:A4"/>
    <mergeCell ref="M3:M4"/>
    <mergeCell ref="M18:M19"/>
    <mergeCell ref="C3:K3"/>
    <mergeCell ref="C18:C19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99" zoomScaleNormal="99" zoomScalePageLayoutView="0" workbookViewId="0" topLeftCell="A1">
      <selection activeCell="G32" sqref="G32"/>
    </sheetView>
  </sheetViews>
  <sheetFormatPr defaultColWidth="9.33203125" defaultRowHeight="11.25"/>
  <cols>
    <col min="1" max="1" width="15.16015625" style="68" customWidth="1"/>
    <col min="2" max="11" width="8" style="0" customWidth="1"/>
    <col min="12" max="12" width="9.33203125" style="2" customWidth="1"/>
  </cols>
  <sheetData>
    <row r="1" spans="1:12" s="9" customFormat="1" ht="15" customHeight="1">
      <c r="A1" s="212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9" customFormat="1" ht="15" customHeight="1">
      <c r="A2" s="158" t="s">
        <v>157</v>
      </c>
      <c r="B2" s="161"/>
      <c r="C2" s="166"/>
      <c r="D2" s="166"/>
      <c r="E2" s="161"/>
      <c r="F2" s="166"/>
      <c r="G2" s="166"/>
      <c r="H2" s="161"/>
      <c r="I2" s="166"/>
      <c r="J2" s="166"/>
      <c r="K2" s="161"/>
      <c r="L2" s="162"/>
    </row>
    <row r="3" spans="2:12" ht="12" customHeight="1">
      <c r="B3" s="1"/>
      <c r="E3" s="1"/>
      <c r="H3" s="1"/>
      <c r="K3" s="1"/>
      <c r="L3" s="3"/>
    </row>
    <row r="4" spans="1:12" s="9" customFormat="1" ht="15" customHeight="1">
      <c r="A4" s="209" t="s">
        <v>134</v>
      </c>
      <c r="B4" s="214" t="s">
        <v>62</v>
      </c>
      <c r="C4" s="192"/>
      <c r="D4" s="192"/>
      <c r="E4" s="192"/>
      <c r="F4" s="192"/>
      <c r="G4" s="192"/>
      <c r="H4" s="192"/>
      <c r="I4" s="192"/>
      <c r="J4" s="192"/>
      <c r="K4" s="192"/>
      <c r="L4" s="209" t="s">
        <v>36</v>
      </c>
    </row>
    <row r="5" spans="1:12" s="9" customFormat="1" ht="15" customHeight="1">
      <c r="A5" s="213"/>
      <c r="B5" s="36">
        <v>1</v>
      </c>
      <c r="C5" s="114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213"/>
    </row>
    <row r="6" spans="1:12" s="9" customFormat="1" ht="1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103"/>
    </row>
    <row r="7" spans="1:12" s="9" customFormat="1" ht="15" customHeight="1">
      <c r="A7" s="71">
        <v>1</v>
      </c>
      <c r="B7" s="153" t="s">
        <v>136</v>
      </c>
      <c r="C7" s="153" t="s">
        <v>136</v>
      </c>
      <c r="D7" s="153" t="s">
        <v>136</v>
      </c>
      <c r="E7" s="153" t="s">
        <v>136</v>
      </c>
      <c r="F7" s="153" t="s">
        <v>136</v>
      </c>
      <c r="G7" s="153" t="s">
        <v>136</v>
      </c>
      <c r="H7" s="153" t="s">
        <v>136</v>
      </c>
      <c r="I7" s="153" t="s">
        <v>136</v>
      </c>
      <c r="J7" s="153" t="s">
        <v>136</v>
      </c>
      <c r="K7" s="153" t="s">
        <v>136</v>
      </c>
      <c r="L7" s="153" t="s">
        <v>136</v>
      </c>
    </row>
    <row r="8" spans="1:12" s="9" customFormat="1" ht="15" customHeight="1">
      <c r="A8" s="71">
        <v>2</v>
      </c>
      <c r="B8" s="81" t="s">
        <v>136</v>
      </c>
      <c r="C8" s="81" t="s">
        <v>136</v>
      </c>
      <c r="D8" s="81" t="s">
        <v>136</v>
      </c>
      <c r="E8" s="81" t="s">
        <v>136</v>
      </c>
      <c r="F8" s="81" t="s">
        <v>136</v>
      </c>
      <c r="G8" s="81" t="s">
        <v>136</v>
      </c>
      <c r="H8" s="81" t="s">
        <v>136</v>
      </c>
      <c r="I8" s="81" t="s">
        <v>136</v>
      </c>
      <c r="J8" s="81" t="s">
        <v>136</v>
      </c>
      <c r="K8" s="81" t="s">
        <v>136</v>
      </c>
      <c r="L8" s="81" t="s">
        <v>136</v>
      </c>
    </row>
    <row r="9" spans="1:12" s="9" customFormat="1" ht="15" customHeight="1">
      <c r="A9" s="71">
        <v>3</v>
      </c>
      <c r="B9" s="81">
        <v>1</v>
      </c>
      <c r="C9" s="81" t="s">
        <v>136</v>
      </c>
      <c r="D9" s="81" t="s">
        <v>136</v>
      </c>
      <c r="E9" s="81" t="s">
        <v>136</v>
      </c>
      <c r="F9" s="81" t="s">
        <v>136</v>
      </c>
      <c r="G9" s="81" t="s">
        <v>136</v>
      </c>
      <c r="H9" s="81" t="s">
        <v>136</v>
      </c>
      <c r="I9" s="81" t="s">
        <v>136</v>
      </c>
      <c r="J9" s="81" t="s">
        <v>136</v>
      </c>
      <c r="K9" s="81" t="s">
        <v>136</v>
      </c>
      <c r="L9" s="81">
        <v>1</v>
      </c>
    </row>
    <row r="10" spans="1:12" s="9" customFormat="1" ht="15" customHeight="1">
      <c r="A10" s="71">
        <v>4</v>
      </c>
      <c r="B10" s="81">
        <v>3</v>
      </c>
      <c r="C10" s="81">
        <v>3</v>
      </c>
      <c r="D10" s="81"/>
      <c r="E10" s="81">
        <v>1</v>
      </c>
      <c r="F10" s="81">
        <v>1</v>
      </c>
      <c r="G10" s="81">
        <v>1</v>
      </c>
      <c r="H10" s="81">
        <v>10</v>
      </c>
      <c r="I10" s="81" t="s">
        <v>136</v>
      </c>
      <c r="J10" s="81" t="s">
        <v>136</v>
      </c>
      <c r="K10" s="81" t="s">
        <v>136</v>
      </c>
      <c r="L10" s="81">
        <v>19</v>
      </c>
    </row>
    <row r="11" spans="1:12" s="9" customFormat="1" ht="15" customHeight="1">
      <c r="A11" s="71">
        <v>5</v>
      </c>
      <c r="B11" s="81">
        <v>42.95</v>
      </c>
      <c r="C11" s="81">
        <v>58.45</v>
      </c>
      <c r="D11" s="81">
        <v>55.4</v>
      </c>
      <c r="E11" s="81">
        <v>47.55</v>
      </c>
      <c r="F11" s="81">
        <v>39.8</v>
      </c>
      <c r="G11" s="81">
        <v>26.25</v>
      </c>
      <c r="H11" s="81">
        <v>23.57</v>
      </c>
      <c r="I11" s="81">
        <v>476.55999999999995</v>
      </c>
      <c r="J11" s="81" t="s">
        <v>136</v>
      </c>
      <c r="K11" s="81" t="s">
        <v>136</v>
      </c>
      <c r="L11" s="81">
        <v>770.53</v>
      </c>
    </row>
    <row r="12" spans="1:12" s="9" customFormat="1" ht="15" customHeight="1">
      <c r="A12" s="71">
        <v>6</v>
      </c>
      <c r="B12" s="81">
        <v>47.54</v>
      </c>
      <c r="C12" s="81">
        <v>51.75</v>
      </c>
      <c r="D12" s="81">
        <v>64.47</v>
      </c>
      <c r="E12" s="81">
        <v>55.37</v>
      </c>
      <c r="F12" s="81">
        <v>80.59</v>
      </c>
      <c r="G12" s="81">
        <v>51.3</v>
      </c>
      <c r="H12" s="81">
        <v>57.49</v>
      </c>
      <c r="I12" s="81">
        <v>72.34</v>
      </c>
      <c r="J12" s="81">
        <v>644.91</v>
      </c>
      <c r="K12" s="81" t="s">
        <v>136</v>
      </c>
      <c r="L12" s="81">
        <v>1125.76</v>
      </c>
    </row>
    <row r="13" spans="1:12" s="9" customFormat="1" ht="15" customHeight="1">
      <c r="A13" s="71">
        <v>7</v>
      </c>
      <c r="B13" s="81">
        <v>6.12</v>
      </c>
      <c r="C13" s="81">
        <v>12.5</v>
      </c>
      <c r="D13" s="81">
        <v>12.120000000000001</v>
      </c>
      <c r="E13" s="81">
        <v>23.14</v>
      </c>
      <c r="F13" s="81">
        <v>52.209999999999994</v>
      </c>
      <c r="G13" s="81">
        <v>54.68</v>
      </c>
      <c r="H13" s="81">
        <v>65.25</v>
      </c>
      <c r="I13" s="81">
        <v>78.12</v>
      </c>
      <c r="J13" s="81">
        <v>112.72000000000001</v>
      </c>
      <c r="K13" s="81">
        <v>2899.25</v>
      </c>
      <c r="L13" s="81">
        <v>3316.11</v>
      </c>
    </row>
    <row r="14" s="9" customFormat="1" ht="15" customHeight="1">
      <c r="A14" s="71"/>
    </row>
    <row r="15" spans="1:13" s="9" customFormat="1" ht="15" customHeight="1">
      <c r="A15" s="38" t="s">
        <v>36</v>
      </c>
      <c r="B15" s="44">
        <f>SUM(B8:B14)</f>
        <v>100.61000000000001</v>
      </c>
      <c r="C15" s="44">
        <f aca="true" t="shared" si="0" ref="C15:K15">SUM(C8:C14)</f>
        <v>125.7</v>
      </c>
      <c r="D15" s="44">
        <f t="shared" si="0"/>
        <v>131.99</v>
      </c>
      <c r="E15" s="44">
        <f t="shared" si="0"/>
        <v>127.05999999999999</v>
      </c>
      <c r="F15" s="44">
        <f t="shared" si="0"/>
        <v>173.6</v>
      </c>
      <c r="G15" s="44">
        <f t="shared" si="0"/>
        <v>133.23</v>
      </c>
      <c r="H15" s="44">
        <f t="shared" si="0"/>
        <v>156.31</v>
      </c>
      <c r="I15" s="44">
        <f t="shared" si="0"/>
        <v>627.02</v>
      </c>
      <c r="J15" s="44">
        <f t="shared" si="0"/>
        <v>757.63</v>
      </c>
      <c r="K15" s="44">
        <f t="shared" si="0"/>
        <v>2899.25</v>
      </c>
      <c r="L15" s="44">
        <f>SUM(B15:K15)</f>
        <v>5232.4</v>
      </c>
      <c r="M15" s="96"/>
    </row>
    <row r="16" spans="2:13" ht="9.75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22"/>
    </row>
    <row r="17" spans="1:12" ht="31.5" customHeight="1">
      <c r="A17" s="191" t="s">
        <v>173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</sheetData>
  <sheetProtection/>
  <mergeCells count="5">
    <mergeCell ref="A1:L1"/>
    <mergeCell ref="A4:A5"/>
    <mergeCell ref="B4:K4"/>
    <mergeCell ref="L4:L5"/>
    <mergeCell ref="A17:L1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PageLayoutView="0" workbookViewId="0" topLeftCell="A1">
      <selection activeCell="P12" sqref="P12"/>
    </sheetView>
  </sheetViews>
  <sheetFormatPr defaultColWidth="9.33203125" defaultRowHeight="11.25"/>
  <cols>
    <col min="1" max="1" width="7.83203125" style="0" customWidth="1"/>
    <col min="2" max="2" width="9.83203125" style="0" customWidth="1"/>
    <col min="3" max="3" width="10" style="0" customWidth="1"/>
    <col min="4" max="4" width="12.5" style="0" customWidth="1"/>
    <col min="6" max="6" width="12.33203125" style="0" customWidth="1"/>
    <col min="7" max="7" width="13.83203125" style="0" customWidth="1"/>
    <col min="8" max="8" width="15.16015625" style="0" customWidth="1"/>
    <col min="9" max="9" width="11.66015625" style="0" customWidth="1"/>
  </cols>
  <sheetData>
    <row r="1" spans="1:9" s="9" customFormat="1" ht="1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</row>
    <row r="2" s="9" customFormat="1" ht="7.5" customHeight="1"/>
    <row r="3" spans="1:9" s="9" customFormat="1" ht="15" customHeight="1">
      <c r="A3" s="204" t="s">
        <v>37</v>
      </c>
      <c r="B3" s="215" t="s">
        <v>175</v>
      </c>
      <c r="C3" s="215" t="s">
        <v>174</v>
      </c>
      <c r="D3" s="215" t="s">
        <v>92</v>
      </c>
      <c r="E3" s="215" t="s">
        <v>190</v>
      </c>
      <c r="F3" s="215" t="s">
        <v>93</v>
      </c>
      <c r="G3" s="215" t="s">
        <v>94</v>
      </c>
      <c r="H3" s="215" t="s">
        <v>176</v>
      </c>
      <c r="I3" s="215" t="s">
        <v>187</v>
      </c>
    </row>
    <row r="4" spans="1:25" s="9" customFormat="1" ht="15" customHeight="1">
      <c r="A4" s="205"/>
      <c r="B4" s="216"/>
      <c r="C4" s="216"/>
      <c r="D4" s="216"/>
      <c r="E4" s="216"/>
      <c r="F4" s="216"/>
      <c r="G4" s="216"/>
      <c r="H4" s="216"/>
      <c r="I4" s="216"/>
      <c r="V4" s="77"/>
      <c r="W4" s="77"/>
      <c r="X4" s="77"/>
      <c r="Y4" s="77"/>
    </row>
    <row r="5" spans="1:25" s="9" customFormat="1" ht="13.5" customHeight="1">
      <c r="A5" s="205"/>
      <c r="B5" s="216"/>
      <c r="C5" s="216"/>
      <c r="D5" s="216"/>
      <c r="E5" s="216"/>
      <c r="F5" s="216"/>
      <c r="G5" s="216"/>
      <c r="H5" s="216"/>
      <c r="I5" s="216"/>
      <c r="V5" s="77"/>
      <c r="W5" s="77"/>
      <c r="X5" s="77"/>
      <c r="Y5" s="77"/>
    </row>
    <row r="6" spans="1:25" s="9" customFormat="1" ht="8.25" customHeight="1">
      <c r="A6" s="206"/>
      <c r="B6" s="217"/>
      <c r="C6" s="217"/>
      <c r="D6" s="217"/>
      <c r="E6" s="217"/>
      <c r="F6" s="217"/>
      <c r="G6" s="217"/>
      <c r="H6" s="217"/>
      <c r="I6" s="217"/>
      <c r="V6" s="77"/>
      <c r="W6" s="77"/>
      <c r="X6" s="77"/>
      <c r="Y6" s="77"/>
    </row>
    <row r="7" spans="1:25" s="9" customFormat="1" ht="6" customHeight="1">
      <c r="A7" s="73"/>
      <c r="B7" s="73"/>
      <c r="C7" s="73"/>
      <c r="D7" s="73"/>
      <c r="E7" s="73"/>
      <c r="F7" s="73"/>
      <c r="G7" s="73"/>
      <c r="H7" s="73"/>
      <c r="I7" s="73"/>
      <c r="V7" s="77"/>
      <c r="W7" s="77"/>
      <c r="X7" s="77"/>
      <c r="Y7" s="77"/>
    </row>
    <row r="8" spans="1:25" s="9" customFormat="1" ht="15" customHeight="1">
      <c r="A8" s="73"/>
      <c r="B8" s="71" t="s">
        <v>74</v>
      </c>
      <c r="C8" s="71" t="s">
        <v>75</v>
      </c>
      <c r="D8" s="71" t="s">
        <v>76</v>
      </c>
      <c r="E8" s="71" t="s">
        <v>77</v>
      </c>
      <c r="F8" s="71" t="s">
        <v>78</v>
      </c>
      <c r="G8" s="71" t="s">
        <v>79</v>
      </c>
      <c r="H8" s="71" t="s">
        <v>80</v>
      </c>
      <c r="I8" s="71" t="s">
        <v>81</v>
      </c>
      <c r="V8" s="77"/>
      <c r="W8" s="77"/>
      <c r="X8" s="77"/>
      <c r="Y8" s="77"/>
    </row>
    <row r="9" spans="1:25" s="9" customFormat="1" ht="9" customHeight="1">
      <c r="A9" s="73"/>
      <c r="B9" s="71"/>
      <c r="C9" s="71"/>
      <c r="D9" s="71"/>
      <c r="E9" s="71"/>
      <c r="F9" s="71"/>
      <c r="G9" s="71"/>
      <c r="H9" s="71"/>
      <c r="I9" s="71"/>
      <c r="V9" s="77"/>
      <c r="W9" s="77"/>
      <c r="X9" s="77"/>
      <c r="Y9" s="77"/>
    </row>
    <row r="10" spans="1:25" s="9" customFormat="1" ht="15" customHeight="1">
      <c r="A10" s="98" t="s">
        <v>116</v>
      </c>
      <c r="B10" s="97">
        <v>5357</v>
      </c>
      <c r="C10" s="97">
        <v>1975</v>
      </c>
      <c r="D10" s="77">
        <v>26.936715766503</v>
      </c>
      <c r="E10" s="97">
        <v>91529.3</v>
      </c>
      <c r="F10" s="77">
        <v>46.34394936708861</v>
      </c>
      <c r="G10" s="77">
        <v>17.08592495799888</v>
      </c>
      <c r="H10" s="77">
        <v>9.235635112431826</v>
      </c>
      <c r="I10" s="77">
        <v>494.752972972973</v>
      </c>
      <c r="V10" s="77"/>
      <c r="W10" s="77"/>
      <c r="X10" s="77"/>
      <c r="Y10" s="77"/>
    </row>
    <row r="11" spans="1:25" s="9" customFormat="1" ht="15" customHeight="1">
      <c r="A11" s="98" t="s">
        <v>117</v>
      </c>
      <c r="B11" s="97">
        <v>5379</v>
      </c>
      <c r="C11" s="97">
        <v>1928</v>
      </c>
      <c r="D11" s="77">
        <v>26.385657588613658</v>
      </c>
      <c r="E11" s="97">
        <v>86482.7</v>
      </c>
      <c r="F11" s="77">
        <v>44.856172199170125</v>
      </c>
      <c r="G11" s="77">
        <v>16.0778397471649</v>
      </c>
      <c r="H11" s="77">
        <v>8.690724187656702</v>
      </c>
      <c r="I11" s="77">
        <v>467.474054054054</v>
      </c>
      <c r="V11" s="77"/>
      <c r="W11" s="77"/>
      <c r="X11" s="77"/>
      <c r="Y11" s="77"/>
    </row>
    <row r="12" spans="1:25" s="20" customFormat="1" ht="15" customHeight="1">
      <c r="A12" s="98" t="s">
        <v>132</v>
      </c>
      <c r="B12" s="97">
        <v>5379</v>
      </c>
      <c r="C12" s="97">
        <v>1827</v>
      </c>
      <c r="D12" s="77">
        <v>25.353871773522062</v>
      </c>
      <c r="E12" s="97">
        <v>92916</v>
      </c>
      <c r="F12" s="77">
        <v>50.857142857142854</v>
      </c>
      <c r="G12" s="77">
        <v>17.273842721695484</v>
      </c>
      <c r="H12" s="77">
        <v>9.337212281997557</v>
      </c>
      <c r="I12" s="77">
        <v>502.24864864864867</v>
      </c>
      <c r="M12" s="9"/>
      <c r="N12" s="9"/>
      <c r="O12" s="9"/>
      <c r="P12" s="9"/>
      <c r="Q12" s="9"/>
      <c r="R12" s="9"/>
      <c r="S12" s="9"/>
      <c r="T12" s="9"/>
      <c r="U12" s="9"/>
      <c r="V12" s="77"/>
      <c r="W12" s="77"/>
      <c r="X12" s="77"/>
      <c r="Y12" s="77"/>
    </row>
    <row r="13" spans="1:25" s="20" customFormat="1" ht="15" customHeight="1">
      <c r="A13" s="98" t="s">
        <v>125</v>
      </c>
      <c r="B13" s="97">
        <v>5315</v>
      </c>
      <c r="C13" s="97">
        <v>1500</v>
      </c>
      <c r="D13" s="77">
        <v>22.010271460014675</v>
      </c>
      <c r="E13" s="97">
        <v>72608.27</v>
      </c>
      <c r="F13" s="77">
        <v>48.40551333333334</v>
      </c>
      <c r="G13" s="77">
        <v>13.661010348071496</v>
      </c>
      <c r="H13" s="77">
        <v>7.384329917876485</v>
      </c>
      <c r="I13" s="77">
        <v>392.47713513513514</v>
      </c>
      <c r="M13" s="9"/>
      <c r="N13" s="9"/>
      <c r="O13" s="9"/>
      <c r="P13" s="9"/>
      <c r="Q13" s="9"/>
      <c r="R13" s="9"/>
      <c r="S13" s="9"/>
      <c r="T13" s="9"/>
      <c r="U13" s="9"/>
      <c r="V13" s="77"/>
      <c r="W13" s="77"/>
      <c r="X13" s="77"/>
      <c r="Y13" s="77"/>
    </row>
    <row r="14" spans="1:25" s="20" customFormat="1" ht="15" customHeight="1">
      <c r="A14" s="98" t="s">
        <v>126</v>
      </c>
      <c r="B14" s="97">
        <v>5222</v>
      </c>
      <c r="C14" s="97">
        <v>1833</v>
      </c>
      <c r="D14" s="77">
        <v>25.981573352232456</v>
      </c>
      <c r="E14" s="97">
        <v>96417.26</v>
      </c>
      <c r="F14" s="77">
        <v>52.60079650845608</v>
      </c>
      <c r="G14" s="77">
        <v>18.46366526235159</v>
      </c>
      <c r="H14" s="77">
        <v>9.980359601271129</v>
      </c>
      <c r="I14" s="77">
        <v>521.1743783783784</v>
      </c>
      <c r="M14" s="9"/>
      <c r="N14" s="9"/>
      <c r="O14" s="9"/>
      <c r="P14" s="9"/>
      <c r="Q14" s="9"/>
      <c r="R14" s="9"/>
      <c r="S14" s="9"/>
      <c r="T14" s="9"/>
      <c r="U14" s="9"/>
      <c r="V14" s="77"/>
      <c r="W14" s="77"/>
      <c r="X14" s="77"/>
      <c r="Y14" s="77"/>
    </row>
    <row r="15" spans="1:22" s="20" customFormat="1" ht="15" customHeight="1">
      <c r="A15" s="98" t="s">
        <v>127</v>
      </c>
      <c r="B15" s="97">
        <v>5222</v>
      </c>
      <c r="C15" s="97">
        <v>1737</v>
      </c>
      <c r="D15" s="77">
        <v>24.96048282799253</v>
      </c>
      <c r="E15" s="97">
        <v>97622.54</v>
      </c>
      <c r="F15" s="77">
        <v>56.2018077144502</v>
      </c>
      <c r="G15" s="77">
        <v>18.694473381846034</v>
      </c>
      <c r="H15" s="77">
        <v>10.105120746943802</v>
      </c>
      <c r="I15" s="77">
        <v>527.6894054054054</v>
      </c>
      <c r="M15" s="9"/>
      <c r="N15" s="9"/>
      <c r="O15" s="9"/>
      <c r="P15" s="9"/>
      <c r="Q15" s="9"/>
      <c r="R15" s="9"/>
      <c r="S15" s="9"/>
      <c r="T15" s="9"/>
      <c r="U15" s="9"/>
      <c r="V15" s="29"/>
    </row>
    <row r="16" spans="1:22" s="20" customFormat="1" ht="15" customHeight="1">
      <c r="A16" s="98" t="s">
        <v>133</v>
      </c>
      <c r="B16" s="97">
        <v>5192</v>
      </c>
      <c r="C16" s="97">
        <v>1689</v>
      </c>
      <c r="D16" s="77">
        <f>C16/(B16+C16)*100</f>
        <v>24.54585089376544</v>
      </c>
      <c r="E16" s="97">
        <v>101378.47542</v>
      </c>
      <c r="F16" s="77">
        <v>60.02278</v>
      </c>
      <c r="G16" s="77">
        <f>E16/B16</f>
        <v>19.525900504622495</v>
      </c>
      <c r="H16" s="77">
        <f>E16/(B16*185)*100</f>
        <v>10.554540813309456</v>
      </c>
      <c r="I16" s="77">
        <f>E16/185</f>
        <v>547.991759027027</v>
      </c>
      <c r="M16" s="9"/>
      <c r="N16" s="9"/>
      <c r="O16" s="9"/>
      <c r="P16" s="9"/>
      <c r="Q16" s="9"/>
      <c r="R16" s="9"/>
      <c r="S16" s="9"/>
      <c r="T16" s="9"/>
      <c r="U16" s="9"/>
      <c r="V16" s="29"/>
    </row>
    <row r="17" spans="1:22" s="20" customFormat="1" ht="15" customHeight="1">
      <c r="A17" s="98" t="s">
        <v>135</v>
      </c>
      <c r="B17" s="97">
        <v>5108</v>
      </c>
      <c r="C17" s="97">
        <v>1693</v>
      </c>
      <c r="D17" s="77">
        <f>C17/(B17+C17)*100</f>
        <v>24.893398029701512</v>
      </c>
      <c r="E17" s="97">
        <v>72773.74</v>
      </c>
      <c r="F17" s="77">
        <f>E17/1693</f>
        <v>42.98507974010632</v>
      </c>
      <c r="G17" s="77">
        <f>E17/B17</f>
        <v>14.247012529365701</v>
      </c>
      <c r="H17" s="77">
        <f>E17/(B17*124)*100</f>
        <v>11.489526233359438</v>
      </c>
      <c r="I17" s="77">
        <f>E17/124</f>
        <v>586.885</v>
      </c>
      <c r="J17" s="98"/>
      <c r="K17"/>
      <c r="L17"/>
      <c r="M17" s="9"/>
      <c r="N17" s="9"/>
      <c r="O17" s="9"/>
      <c r="P17" s="9"/>
      <c r="Q17" s="9"/>
      <c r="R17" s="9"/>
      <c r="S17" s="9"/>
      <c r="T17" s="9"/>
      <c r="U17" s="9"/>
      <c r="V17" s="29"/>
    </row>
    <row r="18" spans="1:22" s="20" customFormat="1" ht="15" customHeight="1">
      <c r="A18" s="98" t="s">
        <v>137</v>
      </c>
      <c r="B18" s="97">
        <v>5280.6</v>
      </c>
      <c r="C18" s="97">
        <v>1889</v>
      </c>
      <c r="D18" s="77">
        <f>C18/(B18+C18)*100</f>
        <v>26.347355501004238</v>
      </c>
      <c r="E18" s="97">
        <v>87977.78</v>
      </c>
      <c r="F18" s="77">
        <f>E18/C18</f>
        <v>46.573732133403915</v>
      </c>
      <c r="G18" s="77">
        <f>E18/B18</f>
        <v>16.660565087300686</v>
      </c>
      <c r="H18" s="77" t="s">
        <v>136</v>
      </c>
      <c r="I18" s="77" t="s">
        <v>136</v>
      </c>
      <c r="J18" s="98"/>
      <c r="K18" s="97"/>
      <c r="L18" s="97"/>
      <c r="M18" s="9"/>
      <c r="N18" s="9"/>
      <c r="O18" s="9"/>
      <c r="P18" s="9"/>
      <c r="Q18" s="9"/>
      <c r="R18" s="9"/>
      <c r="S18" s="9"/>
      <c r="T18" s="9"/>
      <c r="U18" s="9"/>
      <c r="V18" s="29"/>
    </row>
    <row r="19" spans="1:22" s="20" customFormat="1" ht="15" customHeight="1">
      <c r="A19" s="98" t="s">
        <v>141</v>
      </c>
      <c r="B19" s="97">
        <v>5166</v>
      </c>
      <c r="C19" s="97">
        <v>1966</v>
      </c>
      <c r="D19" s="77">
        <f>C19/(B19+C19)*100</f>
        <v>27.565900168255748</v>
      </c>
      <c r="E19" s="97">
        <v>117871.87</v>
      </c>
      <c r="F19" s="77">
        <f>E19/C19</f>
        <v>59.955172939979654</v>
      </c>
      <c r="G19" s="77">
        <f>E19/B19</f>
        <v>22.81685443283004</v>
      </c>
      <c r="H19" s="77">
        <f>E19/(B19*185)*100</f>
        <v>12.33343482855678</v>
      </c>
      <c r="I19" s="77">
        <f>E19/185</f>
        <v>637.1452432432433</v>
      </c>
      <c r="J19" s="98"/>
      <c r="K19" s="97"/>
      <c r="L19" s="97"/>
      <c r="M19" s="9"/>
      <c r="N19" s="9"/>
      <c r="O19" s="9"/>
      <c r="P19" s="9"/>
      <c r="Q19" s="9"/>
      <c r="R19" s="9"/>
      <c r="S19" s="9"/>
      <c r="T19" s="9"/>
      <c r="U19" s="9"/>
      <c r="V19" s="29"/>
    </row>
    <row r="20" spans="1:21" s="20" customFormat="1" ht="15" customHeight="1">
      <c r="A20" s="98" t="s">
        <v>140</v>
      </c>
      <c r="B20" s="97">
        <v>5395.25</v>
      </c>
      <c r="C20" s="97">
        <v>2083</v>
      </c>
      <c r="D20" s="77">
        <f>C20/(B20+C20)*100</f>
        <v>27.854110253067226</v>
      </c>
      <c r="E20" s="97">
        <v>118613.09</v>
      </c>
      <c r="F20" s="77">
        <f>E20/C20</f>
        <v>56.94339414306289</v>
      </c>
      <c r="G20" s="77">
        <f>E20/B20</f>
        <v>21.98472545294472</v>
      </c>
      <c r="H20" s="77">
        <f>E20/(B20*185)*100</f>
        <v>11.88363537997012</v>
      </c>
      <c r="I20" s="77">
        <f>E20/185</f>
        <v>641.1518378378378</v>
      </c>
      <c r="J20" s="98"/>
      <c r="K20" s="97"/>
      <c r="L20" s="97"/>
      <c r="M20" s="9"/>
      <c r="N20" s="9"/>
      <c r="O20" s="9"/>
      <c r="P20" s="9"/>
      <c r="Q20" s="9"/>
      <c r="R20" s="9"/>
      <c r="S20" s="9"/>
      <c r="T20" s="9"/>
      <c r="U20" s="9"/>
    </row>
    <row r="21" spans="1:9" s="9" customFormat="1" ht="1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3:21" ht="9.75">
      <c r="M22" s="9"/>
      <c r="N22" s="9"/>
      <c r="O22" s="9"/>
      <c r="P22" s="9"/>
      <c r="Q22" s="9"/>
      <c r="R22" s="9"/>
      <c r="S22" s="9"/>
      <c r="T22" s="9"/>
      <c r="U22" s="9"/>
    </row>
    <row r="23" spans="1:21" ht="19.5" customHeight="1">
      <c r="A23" s="191" t="s">
        <v>177</v>
      </c>
      <c r="B23" s="191"/>
      <c r="C23" s="191"/>
      <c r="D23" s="191"/>
      <c r="E23" s="191"/>
      <c r="F23" s="191"/>
      <c r="G23" s="191"/>
      <c r="H23" s="191"/>
      <c r="I23" s="191"/>
      <c r="M23" s="9"/>
      <c r="N23" s="9"/>
      <c r="O23" s="9"/>
      <c r="P23" s="9"/>
      <c r="Q23" s="9"/>
      <c r="R23" s="9"/>
      <c r="S23" s="9"/>
      <c r="T23" s="9"/>
      <c r="U23" s="9"/>
    </row>
    <row r="24" spans="1:9" ht="22.5" customHeight="1">
      <c r="A24" s="218" t="s">
        <v>196</v>
      </c>
      <c r="B24" s="218"/>
      <c r="C24" s="218"/>
      <c r="D24" s="218"/>
      <c r="E24" s="218"/>
      <c r="F24" s="218"/>
      <c r="G24" s="218"/>
      <c r="H24" s="218"/>
      <c r="I24" s="218"/>
    </row>
    <row r="26" ht="11.25">
      <c r="A26" s="177"/>
    </row>
    <row r="27" ht="11.25">
      <c r="A27" s="177"/>
    </row>
    <row r="28" ht="9.75">
      <c r="A28" s="178"/>
    </row>
    <row r="29" ht="11.25">
      <c r="A29" s="177"/>
    </row>
  </sheetData>
  <sheetProtection/>
  <mergeCells count="12">
    <mergeCell ref="A23:I23"/>
    <mergeCell ref="A24:I24"/>
    <mergeCell ref="A1:I1"/>
    <mergeCell ref="A3:A6"/>
    <mergeCell ref="B3:B6"/>
    <mergeCell ref="C3:C6"/>
    <mergeCell ref="D3:D6"/>
    <mergeCell ref="I3:I6"/>
    <mergeCell ref="E3:E6"/>
    <mergeCell ref="F3:F6"/>
    <mergeCell ref="G3:G6"/>
    <mergeCell ref="H3:H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cecilia.converse@gov.nl.ca</dc:creator>
  <cp:keywords>final file</cp:keywords>
  <dc:description/>
  <cp:lastModifiedBy>Converse, Cecilia</cp:lastModifiedBy>
  <cp:lastPrinted>2021-05-10T16:21:11Z</cp:lastPrinted>
  <dcterms:created xsi:type="dcterms:W3CDTF">2006-02-20T12:36:35Z</dcterms:created>
  <dcterms:modified xsi:type="dcterms:W3CDTF">2024-01-31T14:11:00Z</dcterms:modified>
  <cp:category/>
  <cp:version/>
  <cp:contentType/>
  <cp:contentStatus/>
</cp:coreProperties>
</file>