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312" windowWidth="16068" windowHeight="5628" firstSheet="11" activeTab="13"/>
  </bookViews>
  <sheets>
    <sheet name="FTE Teachers History " sheetId="1" r:id="rId1"/>
    <sheet name="Tchrs AGE, Salary &amp; Experience" sheetId="2" r:id="rId2"/>
    <sheet name="Dist AGE, Salary &amp; Experience" sheetId="3" r:id="rId3"/>
    <sheet name="Teachers by Salary" sheetId="4" r:id="rId4"/>
    <sheet name="FTE Teachers by Gender " sheetId="5" r:id="rId5"/>
    <sheet name="Teachers by Exp" sheetId="6" r:id="rId6"/>
    <sheet name="Teachers by AgeGroup" sheetId="7" r:id="rId7"/>
    <sheet name="Teachers by Certifi " sheetId="8" r:id="rId8"/>
    <sheet name="Substitute Teachers Profile" sheetId="9" r:id="rId9"/>
    <sheet name="Subs by AGE" sheetId="10" r:id="rId10"/>
    <sheet name="Subs by Exp" sheetId="11" r:id="rId11"/>
    <sheet name="Subs by Exp. Hist." sheetId="12" r:id="rId12"/>
    <sheet name="Retired Teachers" sheetId="13" r:id="rId13"/>
    <sheet name="First time teachers" sheetId="14" r:id="rId14"/>
    <sheet name="Student Assistants History" sheetId="15" r:id="rId15"/>
    <sheet name="Student Assistants" sheetId="16" r:id="rId16"/>
  </sheets>
  <definedNames>
    <definedName name="_xlnm.Print_Area" localSheetId="11">'Subs by Exp. Hist.'!$A$1:$H$17</definedName>
    <definedName name="_xlnm.Print_Area" localSheetId="7">'Teachers by Certifi '!$A$1:$L$15</definedName>
    <definedName name="_xlnm.Print_Area" localSheetId="5">'Teachers by Exp'!$A$1:$Y$15</definedName>
  </definedNames>
  <calcPr fullCalcOnLoad="1"/>
</workbook>
</file>

<file path=xl/sharedStrings.xml><?xml version="1.0" encoding="utf-8"?>
<sst xmlns="http://schemas.openxmlformats.org/spreadsheetml/2006/main" count="437" uniqueCount="171">
  <si>
    <t>School Year</t>
  </si>
  <si>
    <t>Teachers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</si>
  <si>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</si>
  <si>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</si>
  <si>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</si>
  <si>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</si>
  <si>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</si>
  <si>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</si>
  <si>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</si>
  <si>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</si>
  <si>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</si>
  <si>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</si>
  <si>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</si>
  <si>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</si>
  <si>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</si>
  <si>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</si>
  <si>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</si>
  <si>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1971-72</t>
  </si>
  <si>
    <t>1996-97</t>
  </si>
  <si>
    <t>1972-73</t>
  </si>
  <si>
    <t>1997-98</t>
  </si>
  <si>
    <t>1973-74</t>
  </si>
  <si>
    <t>1998-99</t>
  </si>
  <si>
    <t>1974-75</t>
  </si>
  <si>
    <t>1999-00</t>
  </si>
  <si>
    <t>1975-76</t>
  </si>
  <si>
    <t>2000-01</t>
  </si>
  <si>
    <t>1976-77</t>
  </si>
  <si>
    <t>2001-02</t>
  </si>
  <si>
    <t>1977-78</t>
  </si>
  <si>
    <t>2002-03</t>
  </si>
  <si>
    <t>1978-79</t>
  </si>
  <si>
    <t>2003-04</t>
  </si>
  <si>
    <t>1979-80</t>
  </si>
  <si>
    <t>2004-05</t>
  </si>
  <si>
    <t>1980-81</t>
  </si>
  <si>
    <t>2005-06</t>
  </si>
  <si>
    <t>Female</t>
  </si>
  <si>
    <t>Total</t>
  </si>
  <si>
    <t>Year</t>
  </si>
  <si>
    <t xml:space="preserve">Average </t>
  </si>
  <si>
    <t>Median</t>
  </si>
  <si>
    <t>Average</t>
  </si>
  <si>
    <t>Annual Salary</t>
  </si>
  <si>
    <t>Age</t>
  </si>
  <si>
    <t>Years Teaching Experience</t>
  </si>
  <si>
    <t>52,000-53,999</t>
  </si>
  <si>
    <t>Salary</t>
  </si>
  <si>
    <t xml:space="preserve">Males </t>
  </si>
  <si>
    <t>No.</t>
  </si>
  <si>
    <t>%</t>
  </si>
  <si>
    <t>Females</t>
  </si>
  <si>
    <t>Male</t>
  </si>
  <si>
    <t xml:space="preserve">Female </t>
  </si>
  <si>
    <t>% Change</t>
  </si>
  <si>
    <t>&lt;1</t>
  </si>
  <si>
    <t>1 - 4.9</t>
  </si>
  <si>
    <t>5 - 9.9</t>
  </si>
  <si>
    <t>10 - 14.9</t>
  </si>
  <si>
    <t>15 - 19.9</t>
  </si>
  <si>
    <t>20 - 24.9</t>
  </si>
  <si>
    <t>25 - 29.9</t>
  </si>
  <si>
    <t>30+</t>
  </si>
  <si>
    <t>Years of Experience</t>
  </si>
  <si>
    <t>Point on Salary Scale</t>
  </si>
  <si>
    <t>Age Group in Years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</si>
  <si>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</si>
  <si>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</si>
  <si>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</si>
  <si>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</si>
  <si>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</si>
  <si>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</si>
  <si>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</si>
  <si>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</si>
  <si>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</si>
  <si>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Percent Change </t>
  </si>
  <si>
    <t>a</t>
  </si>
  <si>
    <t>b</t>
  </si>
  <si>
    <t>b/(a+b)*100</t>
  </si>
  <si>
    <t>d</t>
  </si>
  <si>
    <t>d/b</t>
  </si>
  <si>
    <t>d/a</t>
  </si>
  <si>
    <t>d/(a*185)*100</t>
  </si>
  <si>
    <t>d/185</t>
  </si>
  <si>
    <t xml:space="preserve">Total </t>
  </si>
  <si>
    <t>Age Group</t>
  </si>
  <si>
    <t>1-4.9</t>
  </si>
  <si>
    <t>5-9.9</t>
  </si>
  <si>
    <t>10-14.9</t>
  </si>
  <si>
    <t>15-19.9</t>
  </si>
  <si>
    <t>20+</t>
  </si>
  <si>
    <t>Conseil scolaire francophone</t>
  </si>
  <si>
    <t>Other</t>
  </si>
  <si>
    <t xml:space="preserve">Average Age </t>
  </si>
  <si>
    <t>with the Average Age Upon Retirement</t>
  </si>
  <si>
    <t>Substitutes as a Percentage of all Teachers</t>
  </si>
  <si>
    <t>Average Days Worked per Substitute</t>
  </si>
  <si>
    <t>Average Days Used per FTE Regular Teacher</t>
  </si>
  <si>
    <t>68,000-69,999</t>
  </si>
  <si>
    <t>66,000-67,999</t>
  </si>
  <si>
    <t>54,000-55,999</t>
  </si>
  <si>
    <t>56,000-57,999</t>
  </si>
  <si>
    <t>58,000-59,999</t>
  </si>
  <si>
    <t>60,000-61,999</t>
  </si>
  <si>
    <t>62,000-63,999</t>
  </si>
  <si>
    <t>64,000-65,999</t>
  </si>
  <si>
    <t>&lt; 25</t>
  </si>
  <si>
    <t>2006-07</t>
  </si>
  <si>
    <t xml:space="preserve">  </t>
  </si>
  <si>
    <t>2007-08</t>
  </si>
  <si>
    <t xml:space="preserve">                                                          </t>
  </si>
  <si>
    <t>2008-09</t>
  </si>
  <si>
    <t xml:space="preserve">Conseil scolaire francophone </t>
  </si>
  <si>
    <t>2009-10</t>
  </si>
  <si>
    <t>2010-11</t>
  </si>
  <si>
    <t>70,000-71,999</t>
  </si>
  <si>
    <t>72,000-73,999</t>
  </si>
  <si>
    <t>74,000-75,999</t>
  </si>
  <si>
    <t>76,000-77,999</t>
  </si>
  <si>
    <t>2011-12</t>
  </si>
  <si>
    <t>2012-13</t>
  </si>
  <si>
    <t>2013-14</t>
  </si>
  <si>
    <t xml:space="preserve">       </t>
  </si>
  <si>
    <t>NLESD-Labrador</t>
  </si>
  <si>
    <t>NLESD-Western</t>
  </si>
  <si>
    <t>NLESD-Central</t>
  </si>
  <si>
    <t>NLESD-Eastern</t>
  </si>
  <si>
    <t>District-Region</t>
  </si>
  <si>
    <r>
      <t>District-Region</t>
    </r>
    <r>
      <rPr>
        <vertAlign val="superscript"/>
        <sz val="8"/>
        <rFont val="Times New Roman"/>
        <family val="1"/>
      </rPr>
      <t>1</t>
    </r>
  </si>
  <si>
    <t>2014-15</t>
  </si>
  <si>
    <t>2015-16</t>
  </si>
  <si>
    <t>2016-17</t>
  </si>
  <si>
    <t>2017-18</t>
  </si>
  <si>
    <t>&lt;52000</t>
  </si>
  <si>
    <t>78,000-79,999</t>
  </si>
  <si>
    <t>80,000-81,999</t>
  </si>
  <si>
    <t>82,000+</t>
  </si>
  <si>
    <t>2018-19</t>
  </si>
  <si>
    <t>2019-20</t>
  </si>
  <si>
    <t>-</t>
  </si>
  <si>
    <t>2020-21</t>
  </si>
  <si>
    <t>NLESD-Avalon</t>
  </si>
  <si>
    <t>2021-22</t>
  </si>
  <si>
    <t>2010-11 to 2021-22</t>
  </si>
  <si>
    <t>from the Previous Year, 2011-12 to 2021-22</t>
  </si>
  <si>
    <t xml:space="preserve"> 2021-22</t>
  </si>
  <si>
    <r>
      <t>Table 20. Full-time Equivalent</t>
    </r>
    <r>
      <rPr>
        <b/>
        <vertAlign val="superscript"/>
        <sz val="11"/>
        <rFont val="Times New Roman"/>
        <family val="1"/>
      </rPr>
      <t>1,2</t>
    </r>
    <r>
      <rPr>
        <b/>
        <sz val="11"/>
        <rFont val="Times New Roman"/>
        <family val="1"/>
      </rPr>
      <t xml:space="preserve"> Teachers, 1971-72 to 2021-22</t>
    </r>
  </si>
  <si>
    <r>
      <t>Table 21.  Average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Median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Annual Salary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, Age and Years Teaching Experience  </t>
    </r>
  </si>
  <si>
    <r>
      <t>Table 22.</t>
    </r>
    <r>
      <rPr>
        <b/>
        <sz val="10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Average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Median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Annual Salary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, Age and Years Teaching Experience </t>
    </r>
  </si>
  <si>
    <r>
      <t>Table 24. 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Teachers by Gender with Percentage Change  </t>
    </r>
  </si>
  <si>
    <r>
      <t>Table 26.</t>
    </r>
    <r>
      <rPr>
        <b/>
        <sz val="8"/>
        <rFont val="Arial"/>
        <family val="2"/>
      </rPr>
      <t xml:space="preserve"> </t>
    </r>
    <r>
      <rPr>
        <b/>
        <sz val="11"/>
        <rFont val="Times New Roman"/>
        <family val="1"/>
      </rPr>
      <t xml:space="preserve"> 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Teachers by Age Group, 2010-11 to 2021-22</t>
    </r>
  </si>
  <si>
    <r>
      <t>Table 27.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Times New Roman"/>
        <family val="1"/>
      </rPr>
      <t>Full-time Equivalent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Teachers by Certification  Level and Point on Salary Scale, </t>
    </r>
  </si>
  <si>
    <r>
      <t>Table 28.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 xml:space="preserve"> Profile of Substitute Teaching, 2010-11 to 2020-21</t>
    </r>
  </si>
  <si>
    <r>
      <t>Table 29.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Substitute Teachers by Age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Group and Gender, 2020-21</t>
    </r>
  </si>
  <si>
    <r>
      <t>Table 34. Student Assistants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 Gender, 2010-11 to 2020-21</t>
    </r>
  </si>
  <si>
    <r>
      <t>Table 35.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Student Assistants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by District-Region and Gender, 2016-17 to 2020-21</t>
    </r>
  </si>
  <si>
    <t>Level</t>
  </si>
  <si>
    <t>Equivalent to Full-time Teaching Units</t>
  </si>
  <si>
    <r>
      <t>Table 25</t>
    </r>
    <r>
      <rPr>
        <b/>
        <sz val="10"/>
        <rFont val="Arial"/>
        <family val="2"/>
      </rPr>
      <t>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Times New Roman"/>
        <family val="1"/>
      </rPr>
      <t>Full-time Equivalent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Teachers by District-Region and Years Teaching Experience,</t>
    </r>
  </si>
  <si>
    <r>
      <t>Table 31.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Substitute Teachers by Years Teaching Experience,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2010-11 to 2020-21</t>
    </r>
  </si>
  <si>
    <r>
      <t>Table 30.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Substitute Teachers by Years Teaching Experience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and Gender, 2019-20 and 2020-21</t>
    </r>
  </si>
  <si>
    <t>Total Substitute Days</t>
  </si>
  <si>
    <t>Substitute Teachers</t>
  </si>
  <si>
    <r>
      <t>Full-time Equivalent Teachers</t>
    </r>
    <r>
      <rPr>
        <vertAlign val="superscript"/>
        <sz val="8"/>
        <rFont val="Times New Roman"/>
        <family val="1"/>
      </rPr>
      <t>1</t>
    </r>
  </si>
  <si>
    <r>
      <t>Percent of Total Instructional Days Taught by Substitutes</t>
    </r>
    <r>
      <rPr>
        <vertAlign val="superscript"/>
        <sz val="8"/>
        <rFont val="Times New Roman"/>
        <family val="1"/>
      </rPr>
      <t>2</t>
    </r>
  </si>
  <si>
    <r>
      <t>of Full-time Equilavent Teachers</t>
    </r>
    <r>
      <rPr>
        <b/>
        <vertAlign val="superscript"/>
        <sz val="11"/>
        <rFont val="Times New Roman"/>
        <family val="1"/>
      </rPr>
      <t>4</t>
    </r>
    <r>
      <rPr>
        <b/>
        <sz val="11"/>
        <rFont val="Times New Roman"/>
        <family val="1"/>
      </rPr>
      <t>, 2011-12 to 2021-22</t>
    </r>
  </si>
  <si>
    <r>
      <t>of Full-time District Staff</t>
    </r>
    <r>
      <rPr>
        <b/>
        <vertAlign val="superscript"/>
        <sz val="11"/>
        <rFont val="Times New Roman"/>
        <family val="1"/>
      </rPr>
      <t>5</t>
    </r>
    <r>
      <rPr>
        <b/>
        <sz val="11"/>
        <rFont val="Times New Roman"/>
        <family val="1"/>
      </rPr>
      <t>, 2011-12 to 2021-22</t>
    </r>
  </si>
  <si>
    <t>2017-18 to 2021-22</t>
  </si>
  <si>
    <r>
      <t>Table 32.</t>
    </r>
    <r>
      <rPr>
        <b/>
        <sz val="10"/>
        <rFont val="Arial"/>
        <family val="2"/>
      </rPr>
      <t xml:space="preserve"> </t>
    </r>
    <r>
      <rPr>
        <b/>
        <sz val="11"/>
        <rFont val="Times New Roman"/>
        <family val="1"/>
      </rPr>
      <t>Teachers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Who Retired in 2020-21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by District-Region and Gender </t>
    </r>
  </si>
  <si>
    <r>
      <t>Table 23. Number and Percentage of Full-Time Equilavent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Teachers by Salary and Gender, 2021-22</t>
    </r>
  </si>
  <si>
    <r>
      <t>Table 33.</t>
    </r>
    <r>
      <rPr>
        <b/>
        <sz val="8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11"/>
        <rFont val="Times New Roman"/>
        <family val="1"/>
      </rPr>
      <t xml:space="preserve">First-Time Full-Time Equivalent </t>
    </r>
    <r>
      <rPr>
        <b/>
        <vertAlign val="superscript"/>
        <sz val="11"/>
        <rFont val="Times New Roman"/>
        <family val="1"/>
      </rPr>
      <t>1,2</t>
    </r>
    <r>
      <rPr>
        <b/>
        <sz val="11"/>
        <rFont val="Times New Roman"/>
        <family val="1"/>
      </rPr>
      <t xml:space="preserve"> Teachers,</t>
    </r>
    <r>
      <rPr>
        <b/>
        <vertAlign val="superscript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by District-Region and Gender, 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</si>
</sst>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_);_(@_)"/>
    <numFmt numFmtId="170" formatCode="#,##0.0"/>
    <numFmt numFmtId="171" formatCode="###0"/>
    <numFmt numFmtId="172" formatCode="####.0000"/>
    <numFmt numFmtId="173" formatCode="####.000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0.0000"/>
    <numFmt numFmtId="178" formatCode="0.000"/>
    <numFmt numFmtId="179" formatCode="#,##0.0000"/>
    <numFmt numFmtId="180" formatCode="###0.0000"/>
    <numFmt numFmtId="181" formatCode="###0.000000000000000"/>
    <numFmt numFmtId="182" formatCode="###0.00"/>
    <numFmt numFmtId="183" formatCode="###0.00000000"/>
    <numFmt numFmtId="184" formatCode="###0.0"/>
  </numFmts>
  <fonts count="50">
    <font>
      <sz val="8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3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33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0" borderId="0" xfId="42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5" fillId="0" borderId="0" xfId="42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33" borderId="12" xfId="0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/>
    </xf>
    <xf numFmtId="168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justify" wrapText="1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33" borderId="1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33" borderId="11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 readingOrder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3" fontId="4" fillId="0" borderId="0" xfId="0" applyNumberFormat="1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5" fillId="0" borderId="0" xfId="0" applyFont="1" applyAlignment="1">
      <alignment vertical="center" readingOrder="1"/>
    </xf>
    <xf numFmtId="0" fontId="5" fillId="33" borderId="10" xfId="0" applyFont="1" applyFill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33" borderId="11" xfId="0" applyFont="1" applyFill="1" applyBorder="1" applyAlignment="1">
      <alignment horizontal="left" vertical="center" readingOrder="1"/>
    </xf>
    <xf numFmtId="0" fontId="5" fillId="33" borderId="11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3" fontId="0" fillId="0" borderId="0" xfId="0" applyNumberFormat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33" borderId="11" xfId="0" applyNumberFormat="1" applyFill="1" applyBorder="1" applyAlignment="1">
      <alignment vertical="center"/>
    </xf>
    <xf numFmtId="3" fontId="5" fillId="33" borderId="11" xfId="42" applyNumberFormat="1" applyFont="1" applyFill="1" applyBorder="1" applyAlignment="1">
      <alignment horizontal="center" vertical="center" readingOrder="1"/>
    </xf>
    <xf numFmtId="175" fontId="5" fillId="0" borderId="0" xfId="42" applyNumberFormat="1" applyFont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readingOrder="1"/>
    </xf>
    <xf numFmtId="168" fontId="5" fillId="33" borderId="11" xfId="0" applyNumberFormat="1" applyFont="1" applyFill="1" applyBorder="1" applyAlignment="1">
      <alignment horizontal="center" vertical="center" readingOrder="1"/>
    </xf>
    <xf numFmtId="3" fontId="4" fillId="0" borderId="0" xfId="0" applyNumberFormat="1" applyFont="1" applyAlignment="1">
      <alignment horizontal="center" vertical="center" readingOrder="1"/>
    </xf>
    <xf numFmtId="1" fontId="5" fillId="0" borderId="0" xfId="0" applyNumberFormat="1" applyFont="1" applyAlignment="1">
      <alignment horizontal="center" vertical="center" readingOrder="1"/>
    </xf>
    <xf numFmtId="168" fontId="4" fillId="0" borderId="0" xfId="0" applyNumberFormat="1" applyFont="1" applyAlignment="1">
      <alignment horizontal="center" vertical="center" readingOrder="1"/>
    </xf>
    <xf numFmtId="168" fontId="5" fillId="0" borderId="0" xfId="0" applyNumberFormat="1" applyFont="1" applyAlignment="1">
      <alignment horizontal="center" vertical="center" readingOrder="1"/>
    </xf>
    <xf numFmtId="168" fontId="4" fillId="0" borderId="0" xfId="0" applyNumberFormat="1" applyFont="1" applyAlignment="1">
      <alignment horizontal="center" readingOrder="1"/>
    </xf>
    <xf numFmtId="0" fontId="4" fillId="0" borderId="0" xfId="0" applyFont="1" applyAlignment="1">
      <alignment horizontal="center" readingOrder="1"/>
    </xf>
    <xf numFmtId="0" fontId="0" fillId="0" borderId="0" xfId="0" applyFill="1" applyAlignment="1">
      <alignment horizontal="center" readingOrder="1"/>
    </xf>
    <xf numFmtId="37" fontId="5" fillId="0" borderId="0" xfId="42" applyNumberFormat="1" applyFont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2" fillId="33" borderId="11" xfId="53" applyFill="1" applyBorder="1" applyAlignment="1" applyProtection="1">
      <alignment vertical="center"/>
      <protection/>
    </xf>
    <xf numFmtId="0" fontId="0" fillId="33" borderId="11" xfId="0" applyFont="1" applyFill="1" applyBorder="1" applyAlignment="1">
      <alignment horizontal="center" vertical="top" wrapText="1"/>
    </xf>
    <xf numFmtId="3" fontId="5" fillId="34" borderId="0" xfId="0" applyNumberFormat="1" applyFont="1" applyFill="1" applyAlignment="1">
      <alignment horizontal="center"/>
    </xf>
    <xf numFmtId="1" fontId="5" fillId="34" borderId="0" xfId="0" applyNumberFormat="1" applyFont="1" applyFill="1" applyAlignment="1">
      <alignment horizontal="center" vertical="center" readingOrder="1"/>
    </xf>
    <xf numFmtId="3" fontId="5" fillId="34" borderId="0" xfId="42" applyNumberFormat="1" applyFont="1" applyFill="1" applyAlignment="1">
      <alignment horizontal="center" vertical="center" readingOrder="1"/>
    </xf>
    <xf numFmtId="0" fontId="0" fillId="34" borderId="0" xfId="0" applyFill="1" applyAlignment="1">
      <alignment vertical="center" readingOrder="1"/>
    </xf>
    <xf numFmtId="0" fontId="5" fillId="34" borderId="0" xfId="0" applyFont="1" applyFill="1" applyAlignment="1">
      <alignment vertical="center" readingOrder="1"/>
    </xf>
    <xf numFmtId="0" fontId="0" fillId="34" borderId="0" xfId="0" applyFill="1" applyAlignment="1">
      <alignment horizontal="center" vertical="center" readingOrder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1" fontId="5" fillId="34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0" fontId="0" fillId="0" borderId="0" xfId="58" applyAlignment="1">
      <alignment vertical="center"/>
      <protection/>
    </xf>
    <xf numFmtId="0" fontId="4" fillId="0" borderId="0" xfId="58" applyFont="1">
      <alignment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left" vertical="center" wrapText="1"/>
      <protection/>
    </xf>
    <xf numFmtId="0" fontId="5" fillId="33" borderId="11" xfId="58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Alignment="1">
      <alignment wrapText="1"/>
      <protection/>
    </xf>
    <xf numFmtId="0" fontId="5" fillId="0" borderId="0" xfId="58" applyFont="1">
      <alignment/>
      <protection/>
    </xf>
    <xf numFmtId="0" fontId="5" fillId="33" borderId="11" xfId="58" applyFont="1" applyFill="1" applyBorder="1" applyAlignment="1">
      <alignment vertical="center" wrapText="1"/>
      <protection/>
    </xf>
    <xf numFmtId="1" fontId="5" fillId="33" borderId="11" xfId="58" applyNumberFormat="1" applyFont="1" applyFill="1" applyBorder="1" applyAlignment="1">
      <alignment horizontal="center" vertical="center"/>
      <protection/>
    </xf>
    <xf numFmtId="179" fontId="5" fillId="0" borderId="0" xfId="0" applyNumberFormat="1" applyFont="1" applyAlignment="1">
      <alignment horizontal="center" vertical="center" readingOrder="1"/>
    </xf>
    <xf numFmtId="1" fontId="0" fillId="0" borderId="0" xfId="0" applyNumberFormat="1" applyAlignment="1">
      <alignment vertical="center" readingOrder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1" fontId="5" fillId="0" borderId="0" xfId="58" applyNumberFormat="1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" fontId="5" fillId="33" borderId="11" xfId="58" applyNumberFormat="1" applyFont="1" applyFill="1" applyBorder="1" applyAlignment="1">
      <alignment vertical="center"/>
      <protection/>
    </xf>
    <xf numFmtId="168" fontId="0" fillId="0" borderId="0" xfId="0" applyNumberFormat="1" applyAlignment="1">
      <alignment vertical="center"/>
    </xf>
    <xf numFmtId="1" fontId="5" fillId="33" borderId="11" xfId="0" applyNumberFormat="1" applyFont="1" applyFill="1" applyBorder="1" applyAlignment="1">
      <alignment horizontal="center" vertical="center" readingOrder="1"/>
    </xf>
    <xf numFmtId="0" fontId="5" fillId="33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58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0" fontId="0" fillId="0" borderId="0" xfId="0" applyNumberFormat="1" applyAlignment="1">
      <alignment/>
    </xf>
    <xf numFmtId="0" fontId="10" fillId="0" borderId="0" xfId="61">
      <alignment/>
      <protection/>
    </xf>
    <xf numFmtId="0" fontId="0" fillId="0" borderId="0" xfId="0" applyAlignment="1">
      <alignment shrinkToFit="1"/>
    </xf>
    <xf numFmtId="0" fontId="5" fillId="33" borderId="12" xfId="0" applyFont="1" applyFill="1" applyBorder="1" applyAlignment="1">
      <alignment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58" applyFont="1" applyAlignment="1">
      <alignment horizontal="left" vertical="center"/>
      <protection/>
    </xf>
    <xf numFmtId="0" fontId="11" fillId="0" borderId="0" xfId="58" applyFont="1" applyAlignment="1">
      <alignment horizontal="left" vertical="center"/>
      <protection/>
    </xf>
    <xf numFmtId="0" fontId="0" fillId="0" borderId="0" xfId="58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6" fillId="0" borderId="0" xfId="0" applyFont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5" fillId="33" borderId="12" xfId="0" applyFont="1" applyFill="1" applyBorder="1" applyAlignment="1">
      <alignment horizontal="center" vertical="center" readingOrder="1"/>
    </xf>
    <xf numFmtId="0" fontId="5" fillId="33" borderId="10" xfId="0" applyFont="1" applyFill="1" applyBorder="1" applyAlignment="1">
      <alignment horizontal="center" vertical="center" readingOrder="1"/>
    </xf>
    <xf numFmtId="0" fontId="5" fillId="33" borderId="11" xfId="0" applyFont="1" applyFill="1" applyBorder="1" applyAlignment="1">
      <alignment horizontal="center" vertical="center" readingOrder="1"/>
    </xf>
    <xf numFmtId="3" fontId="5" fillId="33" borderId="10" xfId="0" applyNumberFormat="1" applyFont="1" applyFill="1" applyBorder="1" applyAlignment="1">
      <alignment horizontal="center" vertical="center" readingOrder="1"/>
    </xf>
    <xf numFmtId="3" fontId="5" fillId="33" borderId="11" xfId="0" applyNumberFormat="1" applyFont="1" applyFill="1" applyBorder="1" applyAlignment="1">
      <alignment horizontal="center" vertical="center" readingOrder="1"/>
    </xf>
    <xf numFmtId="0" fontId="6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68" fontId="5" fillId="33" borderId="0" xfId="0" applyNumberFormat="1" applyFont="1" applyFill="1" applyBorder="1" applyAlignment="1">
      <alignment horizontal="center" vertical="center"/>
    </xf>
    <xf numFmtId="168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_Retired Teachers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H8" sqref="H8"/>
    </sheetView>
  </sheetViews>
  <sheetFormatPr defaultColWidth="9.33203125" defaultRowHeight="11.25"/>
  <cols>
    <col min="1" max="1" width="17.16015625" style="2" customWidth="1"/>
    <col min="2" max="2" width="13" style="2" customWidth="1"/>
    <col min="4" max="5" width="13" style="2" customWidth="1"/>
    <col min="6" max="6" width="13" style="0" customWidth="1"/>
    <col min="7" max="8" width="13" style="2" customWidth="1"/>
  </cols>
  <sheetData>
    <row r="1" spans="1:8" ht="18" customHeight="1">
      <c r="A1" s="185" t="s">
        <v>146</v>
      </c>
      <c r="B1" s="185"/>
      <c r="C1" s="185"/>
      <c r="D1" s="185"/>
      <c r="E1" s="185"/>
      <c r="F1" s="185"/>
      <c r="G1" s="185"/>
      <c r="H1" s="185"/>
    </row>
    <row r="2" ht="12" customHeight="1"/>
    <row r="3" spans="1:8" s="16" customFormat="1" ht="25.5" customHeight="1">
      <c r="A3" s="24" t="s">
        <v>0</v>
      </c>
      <c r="B3" s="24" t="s">
        <v>1</v>
      </c>
      <c r="C3" s="23"/>
      <c r="D3" s="24" t="s">
        <v>0</v>
      </c>
      <c r="E3" s="24" t="s">
        <v>1</v>
      </c>
      <c r="F3" s="23"/>
      <c r="G3" s="24" t="s">
        <v>0</v>
      </c>
      <c r="H3" s="24" t="s">
        <v>1</v>
      </c>
    </row>
    <row r="4" spans="1:8" s="15" customFormat="1" ht="4.5" customHeight="1">
      <c r="A4" s="41"/>
      <c r="B4" s="41"/>
      <c r="C4" s="25"/>
      <c r="D4" s="41"/>
      <c r="E4" s="41"/>
      <c r="F4" s="25"/>
      <c r="G4" s="41"/>
      <c r="H4" s="41"/>
    </row>
    <row r="5" spans="1:8" s="15" customFormat="1" ht="10.5" customHeight="1">
      <c r="A5" s="26" t="s">
        <v>17</v>
      </c>
      <c r="B5" s="27">
        <v>6648</v>
      </c>
      <c r="C5" s="26"/>
      <c r="D5" s="26" t="s">
        <v>9</v>
      </c>
      <c r="E5" s="27">
        <v>8110</v>
      </c>
      <c r="F5" s="27"/>
      <c r="G5" s="26" t="s">
        <v>36</v>
      </c>
      <c r="H5" s="27">
        <v>5485</v>
      </c>
    </row>
    <row r="6" spans="1:8" s="15" customFormat="1" ht="10.5" customHeight="1">
      <c r="A6" s="26" t="s">
        <v>19</v>
      </c>
      <c r="B6" s="27">
        <v>6895</v>
      </c>
      <c r="C6" s="26"/>
      <c r="D6" s="26" t="s">
        <v>10</v>
      </c>
      <c r="E6" s="27">
        <v>8035</v>
      </c>
      <c r="F6" s="27"/>
      <c r="G6" s="26" t="s">
        <v>107</v>
      </c>
      <c r="H6" s="27">
        <v>5443</v>
      </c>
    </row>
    <row r="7" spans="1:8" s="15" customFormat="1" ht="10.5" customHeight="1">
      <c r="A7" s="26" t="s">
        <v>21</v>
      </c>
      <c r="B7" s="27">
        <v>7072</v>
      </c>
      <c r="C7" s="26"/>
      <c r="D7" s="26" t="s">
        <v>11</v>
      </c>
      <c r="E7" s="27">
        <v>8015</v>
      </c>
      <c r="F7" s="27"/>
      <c r="G7" s="26" t="s">
        <v>109</v>
      </c>
      <c r="H7" s="27">
        <v>5498</v>
      </c>
    </row>
    <row r="8" spans="1:8" s="15" customFormat="1" ht="10.5" customHeight="1">
      <c r="A8" s="26" t="s">
        <v>23</v>
      </c>
      <c r="B8" s="27">
        <v>7358</v>
      </c>
      <c r="C8" s="26"/>
      <c r="D8" s="26" t="s">
        <v>12</v>
      </c>
      <c r="E8" s="27">
        <v>7951</v>
      </c>
      <c r="F8" s="27"/>
      <c r="G8" s="26" t="s">
        <v>111</v>
      </c>
      <c r="H8" s="27">
        <v>5572</v>
      </c>
    </row>
    <row r="9" spans="1:18" s="15" customFormat="1" ht="10.5" customHeight="1">
      <c r="A9" s="26" t="s">
        <v>25</v>
      </c>
      <c r="B9" s="27">
        <v>7427</v>
      </c>
      <c r="C9" s="26"/>
      <c r="D9" s="26" t="s">
        <v>13</v>
      </c>
      <c r="E9" s="27">
        <v>7885</v>
      </c>
      <c r="F9" s="27"/>
      <c r="G9" s="26" t="s">
        <v>113</v>
      </c>
      <c r="H9" s="27">
        <v>5569</v>
      </c>
      <c r="R9" s="16"/>
    </row>
    <row r="10" spans="1:8" s="15" customFormat="1" ht="10.5" customHeight="1">
      <c r="A10" s="26" t="s">
        <v>27</v>
      </c>
      <c r="B10" s="27">
        <v>7694</v>
      </c>
      <c r="C10" s="26"/>
      <c r="D10" s="26" t="s">
        <v>14</v>
      </c>
      <c r="E10" s="27">
        <v>7769</v>
      </c>
      <c r="F10" s="27"/>
      <c r="G10" s="26" t="s">
        <v>114</v>
      </c>
      <c r="H10" s="27">
        <v>5544</v>
      </c>
    </row>
    <row r="11" spans="1:8" s="15" customFormat="1" ht="10.5" customHeight="1">
      <c r="A11" s="26" t="s">
        <v>29</v>
      </c>
      <c r="B11" s="27">
        <v>7694</v>
      </c>
      <c r="C11" s="26"/>
      <c r="D11" s="26" t="s">
        <v>15</v>
      </c>
      <c r="E11" s="27">
        <v>7521</v>
      </c>
      <c r="F11" s="27"/>
      <c r="G11" s="28" t="s">
        <v>119</v>
      </c>
      <c r="H11" s="27">
        <v>5529</v>
      </c>
    </row>
    <row r="12" spans="1:8" s="15" customFormat="1" ht="10.5" customHeight="1">
      <c r="A12" s="26" t="s">
        <v>31</v>
      </c>
      <c r="B12" s="27">
        <v>7690</v>
      </c>
      <c r="C12" s="26"/>
      <c r="D12" s="26" t="s">
        <v>16</v>
      </c>
      <c r="E12" s="27">
        <v>7259</v>
      </c>
      <c r="F12" s="27"/>
      <c r="G12" s="28" t="s">
        <v>120</v>
      </c>
      <c r="H12" s="27">
        <v>5515</v>
      </c>
    </row>
    <row r="13" spans="1:8" s="15" customFormat="1" ht="10.5" customHeight="1">
      <c r="A13" s="26" t="s">
        <v>33</v>
      </c>
      <c r="B13" s="27">
        <v>7602</v>
      </c>
      <c r="C13" s="26"/>
      <c r="D13" s="26" t="s">
        <v>18</v>
      </c>
      <c r="E13" s="27">
        <v>7101</v>
      </c>
      <c r="F13" s="27"/>
      <c r="G13" s="28" t="s">
        <v>121</v>
      </c>
      <c r="H13" s="29">
        <v>5357</v>
      </c>
    </row>
    <row r="14" spans="1:8" s="15" customFormat="1" ht="10.5" customHeight="1">
      <c r="A14" s="26" t="s">
        <v>35</v>
      </c>
      <c r="B14" s="27">
        <v>7597</v>
      </c>
      <c r="C14" s="26"/>
      <c r="D14" s="26" t="s">
        <v>20</v>
      </c>
      <c r="E14" s="27">
        <v>6705</v>
      </c>
      <c r="F14" s="27"/>
      <c r="G14" s="28" t="s">
        <v>129</v>
      </c>
      <c r="H14" s="29">
        <v>5379</v>
      </c>
    </row>
    <row r="15" spans="1:8" s="15" customFormat="1" ht="10.5" customHeight="1">
      <c r="A15" s="26" t="s">
        <v>2</v>
      </c>
      <c r="B15" s="27">
        <v>7678</v>
      </c>
      <c r="C15" s="26"/>
      <c r="D15" s="26" t="s">
        <v>22</v>
      </c>
      <c r="E15" s="27">
        <v>6453</v>
      </c>
      <c r="F15" s="27"/>
      <c r="G15" s="28" t="s">
        <v>130</v>
      </c>
      <c r="H15" s="29">
        <v>5314.62</v>
      </c>
    </row>
    <row r="16" spans="1:8" s="15" customFormat="1" ht="10.5" customHeight="1">
      <c r="A16" s="26" t="s">
        <v>3</v>
      </c>
      <c r="B16" s="27">
        <v>7723</v>
      </c>
      <c r="C16" s="26"/>
      <c r="D16" s="26" t="s">
        <v>24</v>
      </c>
      <c r="E16" s="27">
        <v>6372</v>
      </c>
      <c r="F16" s="27"/>
      <c r="G16" s="28" t="s">
        <v>131</v>
      </c>
      <c r="H16" s="29">
        <v>5222</v>
      </c>
    </row>
    <row r="17" spans="1:8" s="15" customFormat="1" ht="10.5" customHeight="1">
      <c r="A17" s="26" t="s">
        <v>4</v>
      </c>
      <c r="B17" s="27">
        <v>8191</v>
      </c>
      <c r="C17" s="26"/>
      <c r="D17" s="26" t="s">
        <v>26</v>
      </c>
      <c r="E17" s="27">
        <v>6283</v>
      </c>
      <c r="F17" s="27"/>
      <c r="G17" s="28" t="s">
        <v>132</v>
      </c>
      <c r="H17" s="29">
        <v>5222</v>
      </c>
    </row>
    <row r="18" spans="1:22" s="15" customFormat="1" ht="10.5" customHeight="1">
      <c r="A18" s="26" t="s">
        <v>5</v>
      </c>
      <c r="B18" s="27">
        <v>8177</v>
      </c>
      <c r="C18" s="26"/>
      <c r="D18" s="26" t="s">
        <v>28</v>
      </c>
      <c r="E18" s="27">
        <v>6264</v>
      </c>
      <c r="F18" s="27"/>
      <c r="G18" s="28" t="s">
        <v>137</v>
      </c>
      <c r="H18" s="29">
        <v>5192</v>
      </c>
      <c r="V18" s="21"/>
    </row>
    <row r="19" spans="1:8" s="15" customFormat="1" ht="10.5" customHeight="1">
      <c r="A19" s="26" t="s">
        <v>6</v>
      </c>
      <c r="B19" s="27">
        <v>8073</v>
      </c>
      <c r="C19" s="26"/>
      <c r="D19" s="26" t="s">
        <v>30</v>
      </c>
      <c r="E19" s="27">
        <v>6065</v>
      </c>
      <c r="F19" s="27"/>
      <c r="G19" s="28" t="s">
        <v>138</v>
      </c>
      <c r="H19" s="29">
        <v>5108</v>
      </c>
    </row>
    <row r="20" spans="1:9" s="15" customFormat="1" ht="10.5" customHeight="1">
      <c r="A20" s="26" t="s">
        <v>7</v>
      </c>
      <c r="B20" s="27">
        <v>8065</v>
      </c>
      <c r="C20" s="26"/>
      <c r="D20" s="26" t="s">
        <v>32</v>
      </c>
      <c r="E20" s="27">
        <v>5865</v>
      </c>
      <c r="F20" s="27"/>
      <c r="G20" s="28" t="s">
        <v>140</v>
      </c>
      <c r="H20" s="29">
        <v>5280.6</v>
      </c>
      <c r="I20" s="21"/>
    </row>
    <row r="21" spans="1:8" s="15" customFormat="1" ht="10.5" customHeight="1">
      <c r="A21" s="26" t="s">
        <v>8</v>
      </c>
      <c r="B21" s="27">
        <v>8120</v>
      </c>
      <c r="C21" s="26"/>
      <c r="D21" s="26" t="s">
        <v>34</v>
      </c>
      <c r="E21" s="27">
        <v>5634</v>
      </c>
      <c r="F21" s="27"/>
      <c r="G21" s="28" t="s">
        <v>142</v>
      </c>
      <c r="H21" s="29">
        <v>5166</v>
      </c>
    </row>
    <row r="22" spans="1:8" s="15" customFormat="1" ht="6.75" customHeight="1">
      <c r="A22" s="41"/>
      <c r="B22" s="41"/>
      <c r="C22" s="26"/>
      <c r="D22" s="26"/>
      <c r="E22" s="27"/>
      <c r="F22" s="26"/>
      <c r="G22" s="41"/>
      <c r="H22" s="41"/>
    </row>
    <row r="23" spans="1:8" s="15" customFormat="1" ht="9.75">
      <c r="A23" s="117"/>
      <c r="B23" s="117"/>
      <c r="C23" s="117"/>
      <c r="D23" s="117"/>
      <c r="E23" s="117"/>
      <c r="F23" s="117"/>
      <c r="G23" s="117"/>
      <c r="H23" s="117"/>
    </row>
    <row r="26" ht="9.75">
      <c r="H26" s="3"/>
    </row>
    <row r="37" ht="9.75">
      <c r="H37" s="2" t="s">
        <v>108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="99" zoomScaleNormal="99" zoomScalePageLayoutView="0" workbookViewId="0" topLeftCell="A1">
      <selection activeCell="A6" sqref="A6"/>
    </sheetView>
  </sheetViews>
  <sheetFormatPr defaultColWidth="9.33203125" defaultRowHeight="11.25"/>
  <cols>
    <col min="1" max="4" width="25.16015625" style="0" customWidth="1"/>
  </cols>
  <sheetData>
    <row r="1" spans="1:3" s="9" customFormat="1" ht="29.25" customHeight="1">
      <c r="A1" s="75" t="s">
        <v>153</v>
      </c>
      <c r="B1" s="167"/>
      <c r="C1" s="167"/>
    </row>
    <row r="2" s="9" customFormat="1" ht="9" customHeight="1"/>
    <row r="3" s="9" customFormat="1" ht="9" customHeight="1"/>
    <row r="4" spans="1:4" s="9" customFormat="1" ht="25.5" customHeight="1">
      <c r="A4" s="24" t="s">
        <v>85</v>
      </c>
      <c r="B4" s="24" t="s">
        <v>52</v>
      </c>
      <c r="C4" s="24" t="s">
        <v>37</v>
      </c>
      <c r="D4" s="24" t="s">
        <v>38</v>
      </c>
    </row>
    <row r="5" spans="1:4" s="9" customFormat="1" ht="6.75" customHeight="1">
      <c r="A5" s="72"/>
      <c r="B5" s="82"/>
      <c r="C5" s="82"/>
      <c r="D5" s="82"/>
    </row>
    <row r="6" spans="1:4" s="9" customFormat="1" ht="12.75" customHeight="1">
      <c r="A6" s="72" t="s">
        <v>106</v>
      </c>
      <c r="B6" s="72">
        <v>24</v>
      </c>
      <c r="C6" s="72">
        <v>117</v>
      </c>
      <c r="D6" s="72">
        <f>SUM(B6:C6)</f>
        <v>141</v>
      </c>
    </row>
    <row r="7" spans="1:4" s="9" customFormat="1" ht="12.75" customHeight="1">
      <c r="A7" s="72" t="s">
        <v>67</v>
      </c>
      <c r="B7" s="72">
        <v>60</v>
      </c>
      <c r="C7" s="72">
        <v>286</v>
      </c>
      <c r="D7" s="72">
        <f aca="true" t="shared" si="0" ref="D7:D14">SUM(B7:C7)</f>
        <v>346</v>
      </c>
    </row>
    <row r="8" spans="1:4" s="9" customFormat="1" ht="12.75" customHeight="1">
      <c r="A8" s="72" t="s">
        <v>68</v>
      </c>
      <c r="B8" s="72">
        <v>62</v>
      </c>
      <c r="C8" s="72">
        <v>232</v>
      </c>
      <c r="D8" s="72">
        <f t="shared" si="0"/>
        <v>294</v>
      </c>
    </row>
    <row r="9" spans="1:4" s="9" customFormat="1" ht="12.75" customHeight="1">
      <c r="A9" s="72" t="s">
        <v>69</v>
      </c>
      <c r="B9" s="72">
        <v>53</v>
      </c>
      <c r="C9" s="72">
        <v>266</v>
      </c>
      <c r="D9" s="72">
        <f t="shared" si="0"/>
        <v>319</v>
      </c>
    </row>
    <row r="10" spans="1:4" s="9" customFormat="1" ht="12.75" customHeight="1">
      <c r="A10" s="72" t="s">
        <v>70</v>
      </c>
      <c r="B10" s="72">
        <v>28</v>
      </c>
      <c r="C10" s="72">
        <v>166</v>
      </c>
      <c r="D10" s="72">
        <f t="shared" si="0"/>
        <v>194</v>
      </c>
    </row>
    <row r="11" spans="1:4" s="9" customFormat="1" ht="12.75" customHeight="1">
      <c r="A11" s="72" t="s">
        <v>71</v>
      </c>
      <c r="B11" s="72">
        <v>17</v>
      </c>
      <c r="C11" s="72">
        <v>112</v>
      </c>
      <c r="D11" s="72">
        <f t="shared" si="0"/>
        <v>129</v>
      </c>
    </row>
    <row r="12" spans="1:4" s="9" customFormat="1" ht="12.75" customHeight="1">
      <c r="A12" s="72" t="s">
        <v>72</v>
      </c>
      <c r="B12" s="72">
        <v>36</v>
      </c>
      <c r="C12" s="72">
        <v>125</v>
      </c>
      <c r="D12" s="72">
        <f t="shared" si="0"/>
        <v>161</v>
      </c>
    </row>
    <row r="13" spans="1:4" s="9" customFormat="1" ht="12.75" customHeight="1">
      <c r="A13" s="72" t="s">
        <v>73</v>
      </c>
      <c r="B13" s="72">
        <v>55</v>
      </c>
      <c r="C13" s="72">
        <v>115</v>
      </c>
      <c r="D13" s="72">
        <f t="shared" si="0"/>
        <v>170</v>
      </c>
    </row>
    <row r="14" spans="1:4" s="9" customFormat="1" ht="12.75" customHeight="1">
      <c r="A14" s="72" t="s">
        <v>74</v>
      </c>
      <c r="B14" s="72">
        <v>54</v>
      </c>
      <c r="C14" s="72">
        <v>81</v>
      </c>
      <c r="D14" s="72">
        <f t="shared" si="0"/>
        <v>135</v>
      </c>
    </row>
    <row r="15" spans="1:4" s="9" customFormat="1" ht="4.5" customHeight="1">
      <c r="A15" s="72"/>
      <c r="B15" s="82"/>
      <c r="D15" s="82"/>
    </row>
    <row r="16" spans="1:4" s="9" customFormat="1" ht="15" customHeight="1">
      <c r="A16" s="38" t="s">
        <v>38</v>
      </c>
      <c r="B16" s="44">
        <f>SUM(B6:B14)</f>
        <v>389</v>
      </c>
      <c r="C16" s="44">
        <f>SUM(C6:C14)</f>
        <v>1500</v>
      </c>
      <c r="D16" s="44">
        <f>SUM(B16:C16)</f>
        <v>1889</v>
      </c>
    </row>
    <row r="17" s="9" customFormat="1" ht="15" customHeight="1">
      <c r="A17" s="7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PageLayoutView="0" workbookViewId="0" topLeftCell="A1">
      <selection activeCell="S20" sqref="S20"/>
    </sheetView>
  </sheetViews>
  <sheetFormatPr defaultColWidth="9.33203125" defaultRowHeight="11.25"/>
  <cols>
    <col min="1" max="1" width="26.83203125" style="0" customWidth="1"/>
    <col min="2" max="2" width="5.66015625" style="0" customWidth="1"/>
    <col min="3" max="4" width="8.83203125" style="0" customWidth="1"/>
    <col min="5" max="5" width="3.83203125" style="0" customWidth="1"/>
    <col min="6" max="7" width="8.83203125" style="0" customWidth="1"/>
    <col min="9" max="9" width="8.83203125" style="0" customWidth="1"/>
    <col min="10" max="10" width="9.83203125" style="0" customWidth="1"/>
    <col min="11" max="11" width="13" style="0" customWidth="1"/>
    <col min="12" max="12" width="4.16015625" style="0" customWidth="1"/>
    <col min="13" max="27" width="9.16015625" style="125" customWidth="1"/>
  </cols>
  <sheetData>
    <row r="1" spans="1:12" ht="16.5">
      <c r="A1" s="208" t="s">
        <v>160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9"/>
    </row>
    <row r="2" spans="1:11" s="125" customFormat="1" ht="9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25" customFormat="1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25" customFormat="1" ht="9.75">
      <c r="A4" s="66" t="s">
        <v>45</v>
      </c>
      <c r="B4" s="36"/>
      <c r="C4" s="186" t="s">
        <v>52</v>
      </c>
      <c r="D4" s="186"/>
      <c r="E4" s="36"/>
      <c r="F4" s="186" t="s">
        <v>37</v>
      </c>
      <c r="G4" s="186"/>
      <c r="H4" s="36"/>
      <c r="I4" s="186" t="s">
        <v>38</v>
      </c>
      <c r="J4" s="186"/>
      <c r="K4" s="5"/>
    </row>
    <row r="5" spans="1:11" s="125" customFormat="1" ht="9.75">
      <c r="A5" s="158"/>
      <c r="B5" s="38"/>
      <c r="C5" s="38" t="s">
        <v>138</v>
      </c>
      <c r="D5" s="38" t="s">
        <v>140</v>
      </c>
      <c r="E5" s="38"/>
      <c r="F5" s="38" t="s">
        <v>138</v>
      </c>
      <c r="G5" s="38" t="s">
        <v>140</v>
      </c>
      <c r="H5" s="38"/>
      <c r="I5" s="38" t="s">
        <v>138</v>
      </c>
      <c r="J5" s="38" t="s">
        <v>140</v>
      </c>
      <c r="K5" s="6"/>
    </row>
    <row r="6" spans="1:11" s="125" customFormat="1" ht="9.75">
      <c r="A6" s="58"/>
      <c r="B6" s="58"/>
      <c r="C6" s="59"/>
      <c r="D6" s="59"/>
      <c r="E6" s="59"/>
      <c r="F6" s="59"/>
      <c r="G6" s="59"/>
      <c r="H6" s="59"/>
      <c r="I6" s="59"/>
      <c r="J6" s="59"/>
      <c r="K6" s="13"/>
    </row>
    <row r="7" spans="1:11" s="125" customFormat="1" ht="9.75">
      <c r="A7" s="72" t="s">
        <v>55</v>
      </c>
      <c r="B7" s="72"/>
      <c r="C7" s="82">
        <v>94</v>
      </c>
      <c r="D7" s="82">
        <v>85</v>
      </c>
      <c r="E7" s="82"/>
      <c r="F7" s="82">
        <v>309</v>
      </c>
      <c r="G7" s="82">
        <v>379</v>
      </c>
      <c r="H7" s="82"/>
      <c r="I7" s="82">
        <f aca="true" t="shared" si="0" ref="I7:J12">C7+F7</f>
        <v>403</v>
      </c>
      <c r="J7" s="82">
        <f t="shared" si="0"/>
        <v>464</v>
      </c>
      <c r="K7" s="77"/>
    </row>
    <row r="8" spans="1:11" s="125" customFormat="1" ht="9.75">
      <c r="A8" s="72" t="s">
        <v>86</v>
      </c>
      <c r="B8" s="72"/>
      <c r="C8" s="82">
        <v>123</v>
      </c>
      <c r="D8" s="82">
        <v>123</v>
      </c>
      <c r="E8" s="82"/>
      <c r="F8" s="82">
        <v>569</v>
      </c>
      <c r="G8" s="82">
        <v>559</v>
      </c>
      <c r="H8" s="82"/>
      <c r="I8" s="82">
        <f t="shared" si="0"/>
        <v>692</v>
      </c>
      <c r="J8" s="82">
        <f t="shared" si="0"/>
        <v>682</v>
      </c>
      <c r="K8" s="4"/>
    </row>
    <row r="9" spans="1:11" s="125" customFormat="1" ht="9.75">
      <c r="A9" s="72" t="s">
        <v>87</v>
      </c>
      <c r="B9" s="72"/>
      <c r="C9" s="82">
        <v>60</v>
      </c>
      <c r="D9" s="82">
        <v>64</v>
      </c>
      <c r="E9" s="82"/>
      <c r="F9" s="82">
        <v>262</v>
      </c>
      <c r="G9" s="82">
        <v>303</v>
      </c>
      <c r="H9" s="82"/>
      <c r="I9" s="82">
        <f t="shared" si="0"/>
        <v>322</v>
      </c>
      <c r="J9" s="82">
        <f t="shared" si="0"/>
        <v>367</v>
      </c>
      <c r="K9" s="4"/>
    </row>
    <row r="10" spans="1:11" s="125" customFormat="1" ht="9.75">
      <c r="A10" s="72" t="s">
        <v>88</v>
      </c>
      <c r="B10" s="72"/>
      <c r="C10" s="82">
        <v>32</v>
      </c>
      <c r="D10" s="82">
        <v>28</v>
      </c>
      <c r="E10" s="82"/>
      <c r="F10" s="82">
        <v>84</v>
      </c>
      <c r="G10" s="82">
        <v>103</v>
      </c>
      <c r="H10" s="82"/>
      <c r="I10" s="82">
        <f t="shared" si="0"/>
        <v>116</v>
      </c>
      <c r="J10" s="82">
        <f t="shared" si="0"/>
        <v>131</v>
      </c>
      <c r="K10" s="4"/>
    </row>
    <row r="11" spans="1:11" s="125" customFormat="1" ht="9.75">
      <c r="A11" s="72" t="s">
        <v>89</v>
      </c>
      <c r="B11" s="72"/>
      <c r="C11" s="82">
        <v>6</v>
      </c>
      <c r="D11" s="82">
        <v>10</v>
      </c>
      <c r="E11" s="82"/>
      <c r="F11" s="82">
        <v>35</v>
      </c>
      <c r="G11" s="82">
        <v>34</v>
      </c>
      <c r="H11" s="82"/>
      <c r="I11" s="82">
        <f t="shared" si="0"/>
        <v>41</v>
      </c>
      <c r="J11" s="82">
        <f t="shared" si="0"/>
        <v>44</v>
      </c>
      <c r="K11" s="4"/>
    </row>
    <row r="12" spans="1:11" s="125" customFormat="1" ht="9.75">
      <c r="A12" s="72" t="s">
        <v>90</v>
      </c>
      <c r="B12" s="72"/>
      <c r="C12" s="82">
        <v>50</v>
      </c>
      <c r="D12" s="82">
        <v>79</v>
      </c>
      <c r="E12" s="82"/>
      <c r="F12" s="82">
        <v>69</v>
      </c>
      <c r="G12" s="82">
        <v>122</v>
      </c>
      <c r="H12" s="82"/>
      <c r="I12" s="82">
        <f t="shared" si="0"/>
        <v>119</v>
      </c>
      <c r="J12" s="82">
        <f t="shared" si="0"/>
        <v>201</v>
      </c>
      <c r="K12" s="4"/>
    </row>
    <row r="13" spans="1:11" s="125" customFormat="1" ht="9.75">
      <c r="A13" s="72"/>
      <c r="B13" s="72"/>
      <c r="C13" s="82"/>
      <c r="D13" s="82"/>
      <c r="E13" s="82"/>
      <c r="F13" s="82"/>
      <c r="G13" s="82"/>
      <c r="H13" s="82"/>
      <c r="I13" s="82"/>
      <c r="J13" s="82"/>
      <c r="K13" s="4"/>
    </row>
    <row r="14" spans="1:11" s="125" customFormat="1" ht="9.75">
      <c r="A14" s="38" t="s">
        <v>38</v>
      </c>
      <c r="B14" s="38"/>
      <c r="C14" s="44">
        <f>SUM(C7:C13)</f>
        <v>365</v>
      </c>
      <c r="D14" s="44">
        <f aca="true" t="shared" si="1" ref="D14:J14">SUM(D7:D13)</f>
        <v>389</v>
      </c>
      <c r="E14" s="44"/>
      <c r="F14" s="44">
        <f t="shared" si="1"/>
        <v>1328</v>
      </c>
      <c r="G14" s="44">
        <f t="shared" si="1"/>
        <v>1500</v>
      </c>
      <c r="H14" s="44"/>
      <c r="I14" s="44">
        <f t="shared" si="1"/>
        <v>1693</v>
      </c>
      <c r="J14" s="44">
        <f t="shared" si="1"/>
        <v>1889</v>
      </c>
      <c r="K14" s="17"/>
    </row>
    <row r="15" s="125" customFormat="1" ht="9.75"/>
    <row r="16" s="125" customFormat="1" ht="9.75"/>
    <row r="17" s="125" customFormat="1" ht="9.75"/>
    <row r="18" s="125" customFormat="1" ht="9.75"/>
    <row r="19" s="125" customFormat="1" ht="9.75"/>
    <row r="20" s="125" customFormat="1" ht="9.75"/>
    <row r="21" s="125" customFormat="1" ht="9.75"/>
    <row r="22" s="125" customFormat="1" ht="9.75"/>
    <row r="23" s="125" customFormat="1" ht="9.75"/>
    <row r="24" s="125" customFormat="1" ht="9.75"/>
    <row r="25" s="125" customFormat="1" ht="9.75"/>
    <row r="26" s="125" customFormat="1" ht="9.75"/>
    <row r="27" s="125" customFormat="1" ht="9.75"/>
    <row r="28" s="125" customFormat="1" ht="9.75"/>
    <row r="29" s="125" customFormat="1" ht="9.75"/>
    <row r="30" s="125" customFormat="1" ht="9.75"/>
    <row r="31" s="125" customFormat="1" ht="9.75"/>
    <row r="32" s="125" customFormat="1" ht="9.75"/>
    <row r="33" s="125" customFormat="1" ht="9.75"/>
    <row r="34" s="125" customFormat="1" ht="9.75"/>
    <row r="35" s="125" customFormat="1" ht="9.75"/>
    <row r="36" s="125" customFormat="1" ht="9.75"/>
    <row r="37" s="125" customFormat="1" ht="9.75"/>
    <row r="38" s="125" customFormat="1" ht="9.75"/>
    <row r="39" s="125" customFormat="1" ht="9.75"/>
    <row r="40" s="125" customFormat="1" ht="9.75"/>
    <row r="41" s="125" customFormat="1" ht="9.75"/>
    <row r="42" s="125" customFormat="1" ht="9.75"/>
    <row r="43" s="125" customFormat="1" ht="9.75"/>
    <row r="44" s="125" customFormat="1" ht="9.75"/>
    <row r="45" s="125" customFormat="1" ht="9.75"/>
    <row r="46" s="125" customFormat="1" ht="9.75"/>
    <row r="47" s="125" customFormat="1" ht="9.75"/>
    <row r="48" s="125" customFormat="1" ht="9.75"/>
    <row r="49" s="125" customFormat="1" ht="9.75"/>
    <row r="50" s="125" customFormat="1" ht="9.75"/>
    <row r="51" s="125" customFormat="1" ht="9.75"/>
    <row r="52" s="125" customFormat="1" ht="9.75"/>
    <row r="53" s="125" customFormat="1" ht="9.75"/>
    <row r="54" s="125" customFormat="1" ht="9.75"/>
    <row r="55" s="125" customFormat="1" ht="9.75"/>
    <row r="56" s="125" customFormat="1" ht="9.75"/>
    <row r="57" s="125" customFormat="1" ht="9.75"/>
    <row r="58" s="125" customFormat="1" ht="9.75"/>
    <row r="59" s="125" customFormat="1" ht="9.75"/>
    <row r="60" s="125" customFormat="1" ht="9.75"/>
    <row r="61" s="125" customFormat="1" ht="9.75"/>
    <row r="62" s="125" customFormat="1" ht="9.75"/>
    <row r="63" s="125" customFormat="1" ht="9.75"/>
    <row r="64" s="125" customFormat="1" ht="9.75"/>
    <row r="65" s="125" customFormat="1" ht="9.75"/>
    <row r="66" s="125" customFormat="1" ht="9.75"/>
    <row r="67" s="125" customFormat="1" ht="9.75"/>
    <row r="68" s="125" customFormat="1" ht="9.75"/>
    <row r="69" s="125" customFormat="1" ht="9.75"/>
    <row r="70" s="125" customFormat="1" ht="9.75"/>
    <row r="71" s="125" customFormat="1" ht="9.75"/>
    <row r="72" s="125" customFormat="1" ht="9.75"/>
    <row r="73" s="125" customFormat="1" ht="9.75"/>
    <row r="74" s="125" customFormat="1" ht="9.75"/>
    <row r="75" s="125" customFormat="1" ht="9.75"/>
    <row r="76" s="125" customFormat="1" ht="9.75"/>
    <row r="77" s="125" customFormat="1" ht="9.75"/>
    <row r="78" s="125" customFormat="1" ht="9.75"/>
    <row r="79" s="125" customFormat="1" ht="9.75"/>
    <row r="80" s="125" customFormat="1" ht="9.75"/>
    <row r="81" s="125" customFormat="1" ht="9.75"/>
    <row r="82" s="125" customFormat="1" ht="9.75"/>
    <row r="83" s="125" customFormat="1" ht="9.75"/>
    <row r="84" s="125" customFormat="1" ht="9.75"/>
    <row r="85" s="125" customFormat="1" ht="9.75"/>
    <row r="86" s="125" customFormat="1" ht="9.75"/>
    <row r="87" s="125" customFormat="1" ht="9.75"/>
    <row r="88" s="125" customFormat="1" ht="9.75"/>
    <row r="89" s="125" customFormat="1" ht="9.75"/>
    <row r="90" s="125" customFormat="1" ht="9.75"/>
    <row r="91" s="125" customFormat="1" ht="9.75"/>
    <row r="92" s="125" customFormat="1" ht="9.75"/>
    <row r="93" s="125" customFormat="1" ht="9.75"/>
    <row r="94" s="125" customFormat="1" ht="9.75"/>
    <row r="95" s="125" customFormat="1" ht="9.75"/>
    <row r="96" s="125" customFormat="1" ht="9.75"/>
    <row r="97" s="125" customFormat="1" ht="9.75"/>
    <row r="98" s="125" customFormat="1" ht="9.75"/>
    <row r="99" s="125" customFormat="1" ht="9.75"/>
    <row r="100" s="125" customFormat="1" ht="9.75"/>
    <row r="101" s="125" customFormat="1" ht="9.75"/>
    <row r="102" s="125" customFormat="1" ht="9.75"/>
    <row r="103" s="125" customFormat="1" ht="9.75"/>
    <row r="104" s="125" customFormat="1" ht="9.75"/>
    <row r="105" s="125" customFormat="1" ht="9.75"/>
    <row r="106" s="125" customFormat="1" ht="9.75"/>
    <row r="107" s="125" customFormat="1" ht="9.75"/>
    <row r="108" s="125" customFormat="1" ht="9.75"/>
    <row r="109" s="125" customFormat="1" ht="9.75"/>
    <row r="110" s="125" customFormat="1" ht="9.75"/>
    <row r="111" s="125" customFormat="1" ht="9.75"/>
    <row r="112" s="125" customFormat="1" ht="9.75"/>
    <row r="113" s="125" customFormat="1" ht="9.75"/>
    <row r="114" s="125" customFormat="1" ht="9.75"/>
  </sheetData>
  <sheetProtection/>
  <mergeCells count="4">
    <mergeCell ref="A1:K1"/>
    <mergeCell ref="C4:D4"/>
    <mergeCell ref="F4:G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G21" sqref="G21"/>
    </sheetView>
  </sheetViews>
  <sheetFormatPr defaultColWidth="9.33203125" defaultRowHeight="11.25"/>
  <cols>
    <col min="1" max="1" width="16.33203125" style="2" customWidth="1"/>
    <col min="2" max="2" width="12" style="0" customWidth="1"/>
    <col min="3" max="7" width="12" style="2" customWidth="1"/>
    <col min="8" max="8" width="13.5" style="2" customWidth="1"/>
  </cols>
  <sheetData>
    <row r="1" spans="1:8" s="9" customFormat="1" ht="15" customHeight="1">
      <c r="A1" s="100" t="s">
        <v>159</v>
      </c>
      <c r="B1" s="162"/>
      <c r="C1" s="163"/>
      <c r="D1" s="163"/>
      <c r="E1" s="163"/>
      <c r="F1" s="163"/>
      <c r="G1" s="163"/>
      <c r="H1" s="77"/>
    </row>
    <row r="2" spans="1:8" s="9" customFormat="1" ht="15" customHeight="1">
      <c r="A2" s="101"/>
      <c r="B2" s="12"/>
      <c r="C2" s="77"/>
      <c r="D2" s="77"/>
      <c r="E2" s="77"/>
      <c r="F2" s="77"/>
      <c r="G2" s="77"/>
      <c r="H2" s="77"/>
    </row>
    <row r="3" spans="1:8" ht="12.75" customHeight="1">
      <c r="A3" s="3"/>
      <c r="B3" s="1"/>
      <c r="C3" s="3"/>
      <c r="D3" s="3"/>
      <c r="E3" s="3"/>
      <c r="F3" s="3"/>
      <c r="G3" s="3"/>
      <c r="H3" s="3"/>
    </row>
    <row r="4" spans="1:8" s="14" customFormat="1" ht="25.5" customHeight="1">
      <c r="A4" s="55" t="s">
        <v>39</v>
      </c>
      <c r="B4" s="55" t="s">
        <v>55</v>
      </c>
      <c r="C4" s="55" t="s">
        <v>86</v>
      </c>
      <c r="D4" s="55" t="s">
        <v>87</v>
      </c>
      <c r="E4" s="55" t="s">
        <v>88</v>
      </c>
      <c r="F4" s="55" t="s">
        <v>89</v>
      </c>
      <c r="G4" s="55" t="s">
        <v>90</v>
      </c>
      <c r="H4" s="55" t="s">
        <v>38</v>
      </c>
    </row>
    <row r="5" spans="1:8" ht="6" customHeight="1">
      <c r="A5" s="40"/>
      <c r="B5" s="51"/>
      <c r="C5" s="40"/>
      <c r="D5" s="40"/>
      <c r="E5" s="40"/>
      <c r="F5" s="40"/>
      <c r="G5" s="40"/>
      <c r="H5" s="40"/>
    </row>
    <row r="6" spans="1:8" s="9" customFormat="1" ht="12.75" customHeight="1">
      <c r="A6" s="82" t="s">
        <v>114</v>
      </c>
      <c r="B6" s="82">
        <v>600</v>
      </c>
      <c r="C6" s="82">
        <v>713</v>
      </c>
      <c r="D6" s="82">
        <v>225</v>
      </c>
      <c r="E6" s="82">
        <v>105</v>
      </c>
      <c r="F6" s="82">
        <v>53</v>
      </c>
      <c r="G6" s="82">
        <v>309</v>
      </c>
      <c r="H6" s="82">
        <f>SUM(B6:G6)</f>
        <v>2005</v>
      </c>
    </row>
    <row r="7" spans="1:8" s="9" customFormat="1" ht="12.75" customHeight="1">
      <c r="A7" s="82" t="s">
        <v>119</v>
      </c>
      <c r="B7" s="82">
        <v>624</v>
      </c>
      <c r="C7" s="82">
        <v>749</v>
      </c>
      <c r="D7" s="82">
        <v>235</v>
      </c>
      <c r="E7" s="82">
        <v>99</v>
      </c>
      <c r="F7" s="82">
        <v>56</v>
      </c>
      <c r="G7" s="82">
        <v>219</v>
      </c>
      <c r="H7" s="82">
        <f aca="true" t="shared" si="0" ref="H7:H16">SUM(B7:G7)</f>
        <v>1982</v>
      </c>
    </row>
    <row r="8" spans="1:8" s="9" customFormat="1" ht="12.75" customHeight="1">
      <c r="A8" s="82" t="s">
        <v>120</v>
      </c>
      <c r="B8" s="82">
        <v>634</v>
      </c>
      <c r="C8" s="82">
        <v>757</v>
      </c>
      <c r="D8" s="82">
        <v>228</v>
      </c>
      <c r="E8" s="82">
        <v>103</v>
      </c>
      <c r="F8" s="82">
        <v>57</v>
      </c>
      <c r="G8" s="82">
        <v>196</v>
      </c>
      <c r="H8" s="82">
        <f t="shared" si="0"/>
        <v>1975</v>
      </c>
    </row>
    <row r="9" spans="1:8" s="9" customFormat="1" ht="12.75" customHeight="1">
      <c r="A9" s="82" t="s">
        <v>121</v>
      </c>
      <c r="B9" s="82">
        <v>618</v>
      </c>
      <c r="C9" s="82">
        <v>801</v>
      </c>
      <c r="D9" s="82">
        <v>238</v>
      </c>
      <c r="E9" s="82">
        <v>105</v>
      </c>
      <c r="F9" s="82">
        <v>57</v>
      </c>
      <c r="G9" s="82">
        <v>109</v>
      </c>
      <c r="H9" s="82">
        <f t="shared" si="0"/>
        <v>1928</v>
      </c>
    </row>
    <row r="10" spans="1:8" s="9" customFormat="1" ht="12.75" customHeight="1">
      <c r="A10" s="82" t="s">
        <v>129</v>
      </c>
      <c r="B10" s="82">
        <v>544</v>
      </c>
      <c r="C10" s="82">
        <v>782</v>
      </c>
      <c r="D10" s="82">
        <v>272</v>
      </c>
      <c r="E10" s="82">
        <v>85</v>
      </c>
      <c r="F10" s="82">
        <v>50</v>
      </c>
      <c r="G10" s="82">
        <v>94</v>
      </c>
      <c r="H10" s="82">
        <f t="shared" si="0"/>
        <v>1827</v>
      </c>
    </row>
    <row r="11" spans="1:8" s="9" customFormat="1" ht="12.75" customHeight="1">
      <c r="A11" s="82" t="s">
        <v>130</v>
      </c>
      <c r="B11" s="82">
        <v>293</v>
      </c>
      <c r="C11" s="82">
        <v>776</v>
      </c>
      <c r="D11" s="82">
        <v>244</v>
      </c>
      <c r="E11" s="82">
        <v>79</v>
      </c>
      <c r="F11" s="82">
        <v>44</v>
      </c>
      <c r="G11" s="82">
        <v>64</v>
      </c>
      <c r="H11" s="82">
        <f t="shared" si="0"/>
        <v>1500</v>
      </c>
    </row>
    <row r="12" spans="1:8" s="9" customFormat="1" ht="12.75" customHeight="1">
      <c r="A12" s="82" t="s">
        <v>131</v>
      </c>
      <c r="B12" s="82">
        <v>515</v>
      </c>
      <c r="C12" s="82">
        <v>812</v>
      </c>
      <c r="D12" s="82">
        <v>289</v>
      </c>
      <c r="E12" s="82">
        <v>97</v>
      </c>
      <c r="F12" s="82">
        <v>41</v>
      </c>
      <c r="G12" s="82">
        <v>79</v>
      </c>
      <c r="H12" s="82">
        <f t="shared" si="0"/>
        <v>1833</v>
      </c>
    </row>
    <row r="13" spans="1:8" s="9" customFormat="1" ht="12.75" customHeight="1">
      <c r="A13" s="82" t="s">
        <v>132</v>
      </c>
      <c r="B13" s="82">
        <v>447</v>
      </c>
      <c r="C13" s="82">
        <v>757</v>
      </c>
      <c r="D13" s="82">
        <v>325</v>
      </c>
      <c r="E13" s="82">
        <v>94</v>
      </c>
      <c r="F13" s="82">
        <v>43</v>
      </c>
      <c r="G13" s="82">
        <v>71</v>
      </c>
      <c r="H13" s="82">
        <f t="shared" si="0"/>
        <v>1737</v>
      </c>
    </row>
    <row r="14" spans="1:8" s="9" customFormat="1" ht="12.75" customHeight="1">
      <c r="A14" s="82" t="s">
        <v>137</v>
      </c>
      <c r="B14" s="82">
        <v>402</v>
      </c>
      <c r="C14" s="82">
        <v>725</v>
      </c>
      <c r="D14" s="82">
        <v>328</v>
      </c>
      <c r="E14" s="82">
        <v>115</v>
      </c>
      <c r="F14" s="82">
        <v>40</v>
      </c>
      <c r="G14" s="82">
        <v>79</v>
      </c>
      <c r="H14" s="82">
        <f t="shared" si="0"/>
        <v>1689</v>
      </c>
    </row>
    <row r="15" spans="1:8" s="9" customFormat="1" ht="12.75" customHeight="1">
      <c r="A15" s="82" t="s">
        <v>138</v>
      </c>
      <c r="B15" s="82">
        <v>403</v>
      </c>
      <c r="C15" s="82">
        <v>692</v>
      </c>
      <c r="D15" s="82">
        <v>322</v>
      </c>
      <c r="E15" s="82">
        <v>116</v>
      </c>
      <c r="F15" s="82">
        <v>41</v>
      </c>
      <c r="G15" s="82">
        <v>119</v>
      </c>
      <c r="H15" s="82">
        <f t="shared" si="0"/>
        <v>1693</v>
      </c>
    </row>
    <row r="16" spans="1:8" s="9" customFormat="1" ht="12.75" customHeight="1">
      <c r="A16" s="82" t="s">
        <v>140</v>
      </c>
      <c r="B16" s="82">
        <v>464</v>
      </c>
      <c r="C16" s="82">
        <v>682</v>
      </c>
      <c r="D16" s="82">
        <v>367</v>
      </c>
      <c r="E16" s="82">
        <v>131</v>
      </c>
      <c r="F16" s="82">
        <v>44</v>
      </c>
      <c r="G16" s="82">
        <v>201</v>
      </c>
      <c r="H16" s="82">
        <f t="shared" si="0"/>
        <v>1889</v>
      </c>
    </row>
    <row r="17" spans="1:8" s="9" customFormat="1" ht="15" customHeight="1">
      <c r="A17" s="17"/>
      <c r="B17" s="102"/>
      <c r="C17" s="17"/>
      <c r="D17" s="17"/>
      <c r="E17" s="17"/>
      <c r="F17" s="17"/>
      <c r="G17" s="17"/>
      <c r="H17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B1" sqref="B1"/>
    </sheetView>
  </sheetViews>
  <sheetFormatPr defaultColWidth="9.33203125" defaultRowHeight="11.25"/>
  <cols>
    <col min="1" max="1" width="24" style="0" customWidth="1"/>
    <col min="2" max="4" width="25.5" style="0" customWidth="1"/>
  </cols>
  <sheetData>
    <row r="1" spans="1:4" s="9" customFormat="1" ht="18.75" customHeight="1">
      <c r="A1" s="75" t="s">
        <v>168</v>
      </c>
      <c r="B1" s="167"/>
      <c r="C1" s="167"/>
      <c r="D1" s="167"/>
    </row>
    <row r="2" spans="1:4" s="9" customFormat="1" ht="15" customHeight="1">
      <c r="A2" s="75" t="s">
        <v>94</v>
      </c>
      <c r="B2" s="167"/>
      <c r="C2" s="167"/>
      <c r="D2" s="167"/>
    </row>
    <row r="3" ht="12.75" customHeight="1"/>
    <row r="4" spans="1:4" s="9" customFormat="1" ht="15" customHeight="1">
      <c r="A4" s="36"/>
      <c r="B4" s="186" t="s">
        <v>140</v>
      </c>
      <c r="C4" s="186"/>
      <c r="D4" s="186"/>
    </row>
    <row r="5" spans="1:4" s="9" customFormat="1" ht="15" customHeight="1">
      <c r="A5" s="37" t="s">
        <v>127</v>
      </c>
      <c r="B5" s="38" t="s">
        <v>52</v>
      </c>
      <c r="C5" s="38" t="s">
        <v>37</v>
      </c>
      <c r="D5" s="38" t="s">
        <v>38</v>
      </c>
    </row>
    <row r="6" spans="1:4" s="9" customFormat="1" ht="15" customHeight="1">
      <c r="A6" s="74"/>
      <c r="B6" s="72"/>
      <c r="C6" s="72"/>
      <c r="D6" s="72"/>
    </row>
    <row r="7" spans="1:4" s="9" customFormat="1" ht="15" customHeight="1">
      <c r="A7" s="74" t="s">
        <v>123</v>
      </c>
      <c r="B7" s="72">
        <v>6</v>
      </c>
      <c r="C7" s="72">
        <v>9</v>
      </c>
      <c r="D7" s="72">
        <v>15</v>
      </c>
    </row>
    <row r="8" spans="1:4" s="9" customFormat="1" ht="15" customHeight="1">
      <c r="A8" s="74" t="s">
        <v>124</v>
      </c>
      <c r="B8" s="72">
        <v>15</v>
      </c>
      <c r="C8" s="72">
        <v>27</v>
      </c>
      <c r="D8" s="72">
        <v>42</v>
      </c>
    </row>
    <row r="9" spans="1:4" s="9" customFormat="1" ht="15" customHeight="1">
      <c r="A9" s="74" t="s">
        <v>125</v>
      </c>
      <c r="B9" s="72">
        <v>14</v>
      </c>
      <c r="C9" s="72">
        <v>39</v>
      </c>
      <c r="D9" s="72">
        <v>53</v>
      </c>
    </row>
    <row r="10" spans="1:4" s="9" customFormat="1" ht="15" customHeight="1">
      <c r="A10" s="74" t="s">
        <v>141</v>
      </c>
      <c r="B10" s="72">
        <v>21</v>
      </c>
      <c r="C10" s="72">
        <v>69</v>
      </c>
      <c r="D10" s="72">
        <v>90</v>
      </c>
    </row>
    <row r="11" spans="1:4" s="9" customFormat="1" ht="15" customHeight="1">
      <c r="A11" s="74" t="s">
        <v>112</v>
      </c>
      <c r="B11" s="72">
        <v>1</v>
      </c>
      <c r="C11" s="72">
        <v>0</v>
      </c>
      <c r="D11" s="72">
        <v>1</v>
      </c>
    </row>
    <row r="12" spans="1:4" s="9" customFormat="1" ht="15" customHeight="1">
      <c r="A12" s="74" t="s">
        <v>92</v>
      </c>
      <c r="B12" s="72"/>
      <c r="C12" s="72"/>
      <c r="D12" s="72"/>
    </row>
    <row r="13" spans="1:4" s="9" customFormat="1" ht="15" customHeight="1">
      <c r="A13" s="74"/>
      <c r="B13" s="72"/>
      <c r="C13" s="72"/>
      <c r="D13" s="72"/>
    </row>
    <row r="14" spans="1:5" s="9" customFormat="1" ht="12.75">
      <c r="A14" s="74" t="s">
        <v>93</v>
      </c>
      <c r="B14" s="78">
        <v>56.68</v>
      </c>
      <c r="C14" s="78">
        <v>55.54</v>
      </c>
      <c r="D14" s="78">
        <v>55.86</v>
      </c>
      <c r="E14" s="172"/>
    </row>
    <row r="15" spans="1:4" s="9" customFormat="1" ht="9" customHeight="1">
      <c r="A15" s="74"/>
      <c r="B15" s="72"/>
      <c r="D15" s="72"/>
    </row>
    <row r="16" spans="1:4" s="9" customFormat="1" ht="9" customHeight="1">
      <c r="A16" s="74"/>
      <c r="B16" s="72"/>
      <c r="C16" s="72"/>
      <c r="D16" s="72"/>
    </row>
    <row r="17" spans="1:4" s="9" customFormat="1" ht="15" customHeight="1">
      <c r="A17" s="33" t="s">
        <v>84</v>
      </c>
      <c r="B17" s="38">
        <f>SUM(B7:B11)</f>
        <v>57</v>
      </c>
      <c r="C17" s="38">
        <f>SUM(C7:C11)</f>
        <v>144</v>
      </c>
      <c r="D17" s="38">
        <f>SUM(D7:D11)</f>
        <v>201</v>
      </c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PageLayoutView="0" workbookViewId="0" topLeftCell="A1">
      <selection activeCell="Z13" sqref="Z13"/>
    </sheetView>
  </sheetViews>
  <sheetFormatPr defaultColWidth="9.33203125" defaultRowHeight="11.25"/>
  <cols>
    <col min="1" max="1" width="23.33203125" style="0" customWidth="1"/>
    <col min="2" max="2" width="5.83203125" style="0" customWidth="1"/>
    <col min="3" max="3" width="6.33203125" style="0" customWidth="1"/>
    <col min="4" max="4" width="5" style="0" customWidth="1"/>
    <col min="5" max="5" width="1.3359375" style="0" customWidth="1"/>
    <col min="6" max="6" width="4.83203125" style="0" customWidth="1"/>
    <col min="7" max="7" width="6.33203125" style="0" bestFit="1" customWidth="1"/>
    <col min="8" max="8" width="5" style="0" customWidth="1"/>
    <col min="9" max="9" width="1.5" style="0" customWidth="1"/>
    <col min="10" max="10" width="4.83203125" style="0" customWidth="1"/>
    <col min="11" max="11" width="6.33203125" style="0" bestFit="1" customWidth="1"/>
    <col min="12" max="12" width="5" style="0" customWidth="1"/>
    <col min="13" max="13" width="2.83203125" style="0" customWidth="1"/>
    <col min="14" max="14" width="4.83203125" style="0" customWidth="1"/>
    <col min="15" max="15" width="6.33203125" style="0" bestFit="1" customWidth="1"/>
    <col min="16" max="16" width="5" style="0" customWidth="1"/>
    <col min="17" max="17" width="1.3359375" style="0" customWidth="1"/>
    <col min="18" max="18" width="4.83203125" style="0" customWidth="1"/>
    <col min="19" max="19" width="6.33203125" style="0" bestFit="1" customWidth="1"/>
    <col min="20" max="20" width="5" style="0" customWidth="1"/>
  </cols>
  <sheetData>
    <row r="1" spans="1:20" s="9" customFormat="1" ht="25.5" customHeight="1">
      <c r="A1" s="182" t="s">
        <v>170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  <c r="O1" s="184"/>
      <c r="P1" s="184"/>
      <c r="Q1" s="184"/>
      <c r="R1" s="183"/>
      <c r="S1" s="183"/>
      <c r="T1" s="183"/>
    </row>
    <row r="2" spans="1:20" s="9" customFormat="1" ht="22.5" customHeight="1">
      <c r="A2" s="182" t="s">
        <v>167</v>
      </c>
      <c r="B2" s="183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31"/>
      <c r="O2" s="131"/>
      <c r="P2" s="131"/>
      <c r="Q2" s="131"/>
      <c r="R2" s="168"/>
      <c r="S2" s="168"/>
      <c r="T2" s="168"/>
    </row>
    <row r="3" spans="1:20" ht="12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s="9" customFormat="1" ht="15" customHeight="1">
      <c r="A4" s="133"/>
      <c r="B4" s="214" t="s">
        <v>132</v>
      </c>
      <c r="C4" s="214"/>
      <c r="D4" s="214"/>
      <c r="E4" s="215"/>
      <c r="F4" s="214" t="s">
        <v>137</v>
      </c>
      <c r="G4" s="214"/>
      <c r="H4" s="214"/>
      <c r="I4" s="215"/>
      <c r="J4" s="214" t="s">
        <v>138</v>
      </c>
      <c r="K4" s="214"/>
      <c r="L4" s="214"/>
      <c r="M4" s="156"/>
      <c r="N4" s="214" t="s">
        <v>140</v>
      </c>
      <c r="O4" s="214"/>
      <c r="P4" s="214"/>
      <c r="Q4" s="157"/>
      <c r="R4" s="214" t="s">
        <v>142</v>
      </c>
      <c r="S4" s="214"/>
      <c r="T4" s="214"/>
    </row>
    <row r="5" spans="1:20" s="9" customFormat="1" ht="15" customHeight="1">
      <c r="A5" s="134" t="s">
        <v>127</v>
      </c>
      <c r="B5" s="135" t="s">
        <v>52</v>
      </c>
      <c r="C5" s="135" t="s">
        <v>37</v>
      </c>
      <c r="D5" s="135" t="s">
        <v>38</v>
      </c>
      <c r="E5" s="135"/>
      <c r="F5" s="135" t="s">
        <v>52</v>
      </c>
      <c r="G5" s="135" t="s">
        <v>37</v>
      </c>
      <c r="H5" s="135" t="s">
        <v>38</v>
      </c>
      <c r="I5" s="135"/>
      <c r="J5" s="135" t="s">
        <v>52</v>
      </c>
      <c r="K5" s="135" t="s">
        <v>37</v>
      </c>
      <c r="L5" s="135" t="s">
        <v>38</v>
      </c>
      <c r="M5" s="135"/>
      <c r="N5" s="135" t="s">
        <v>52</v>
      </c>
      <c r="O5" s="135" t="s">
        <v>37</v>
      </c>
      <c r="P5" s="135" t="s">
        <v>38</v>
      </c>
      <c r="Q5" s="135"/>
      <c r="R5" s="135" t="s">
        <v>52</v>
      </c>
      <c r="S5" s="135" t="s">
        <v>37</v>
      </c>
      <c r="T5" s="135" t="s">
        <v>38</v>
      </c>
    </row>
    <row r="6" spans="1:20" s="9" customFormat="1" ht="15" customHeight="1">
      <c r="A6" s="136"/>
      <c r="B6" s="137"/>
      <c r="C6" s="137"/>
      <c r="D6" s="137"/>
      <c r="E6" s="137"/>
      <c r="F6" s="137"/>
      <c r="G6" s="137"/>
      <c r="H6" s="137"/>
      <c r="I6" s="138"/>
      <c r="J6" s="138"/>
      <c r="K6" s="139"/>
      <c r="L6" s="137"/>
      <c r="M6" s="137"/>
      <c r="N6" s="137"/>
      <c r="O6" s="137"/>
      <c r="P6" s="137"/>
      <c r="Q6" s="137"/>
      <c r="R6" s="137"/>
      <c r="S6" s="137"/>
      <c r="T6" s="137"/>
    </row>
    <row r="7" spans="1:20" s="9" customFormat="1" ht="15" customHeight="1">
      <c r="A7" s="136" t="s">
        <v>123</v>
      </c>
      <c r="B7" s="46">
        <v>10.5</v>
      </c>
      <c r="C7" s="46">
        <v>9.75</v>
      </c>
      <c r="D7" s="46">
        <f>SUM(B7:C7)</f>
        <v>20.25</v>
      </c>
      <c r="E7" s="46"/>
      <c r="F7" s="46">
        <v>8.25</v>
      </c>
      <c r="G7" s="46">
        <v>23.5</v>
      </c>
      <c r="H7" s="46">
        <f>SUM(F7:G7)</f>
        <v>31.75</v>
      </c>
      <c r="I7" s="46"/>
      <c r="J7" s="46">
        <v>5.5</v>
      </c>
      <c r="K7" s="46">
        <v>31</v>
      </c>
      <c r="L7" s="46">
        <f>SUM(J7:K7)</f>
        <v>36.5</v>
      </c>
      <c r="M7" s="46"/>
      <c r="N7" s="46">
        <v>6.5</v>
      </c>
      <c r="O7" s="46">
        <v>27.78</v>
      </c>
      <c r="P7" s="46">
        <f>SUM(N7:O7)</f>
        <v>34.28</v>
      </c>
      <c r="Q7" s="46"/>
      <c r="R7" s="46">
        <v>9</v>
      </c>
      <c r="S7" s="46">
        <v>31.95</v>
      </c>
      <c r="T7" s="46">
        <f>SUM(R7:S7)</f>
        <v>40.95</v>
      </c>
    </row>
    <row r="8" spans="1:20" s="9" customFormat="1" ht="15" customHeight="1">
      <c r="A8" s="136" t="s">
        <v>124</v>
      </c>
      <c r="B8" s="46">
        <v>4.75</v>
      </c>
      <c r="C8" s="46">
        <v>25.25</v>
      </c>
      <c r="D8" s="46">
        <f>SUM(B8:C8)</f>
        <v>30</v>
      </c>
      <c r="E8" s="46"/>
      <c r="F8" s="46">
        <v>8.75</v>
      </c>
      <c r="G8" s="46">
        <v>35.75</v>
      </c>
      <c r="H8" s="46">
        <f>SUM(F8:G8)</f>
        <v>44.5</v>
      </c>
      <c r="I8" s="46"/>
      <c r="J8" s="46">
        <v>5.75</v>
      </c>
      <c r="K8" s="46">
        <v>24</v>
      </c>
      <c r="L8" s="46">
        <f>SUM(J8:K8)</f>
        <v>29.75</v>
      </c>
      <c r="M8" s="46"/>
      <c r="N8" s="46">
        <v>8.75</v>
      </c>
      <c r="O8" s="46">
        <v>23.25</v>
      </c>
      <c r="P8" s="46">
        <f>SUM(N8:O8)</f>
        <v>32</v>
      </c>
      <c r="Q8" s="46"/>
      <c r="R8" s="46">
        <v>11.15</v>
      </c>
      <c r="S8" s="46">
        <v>43.38</v>
      </c>
      <c r="T8" s="46">
        <f>SUM(R8:S8)</f>
        <v>54.53</v>
      </c>
    </row>
    <row r="9" spans="1:20" s="9" customFormat="1" ht="15" customHeight="1">
      <c r="A9" s="136" t="s">
        <v>125</v>
      </c>
      <c r="B9" s="46">
        <v>7.5</v>
      </c>
      <c r="C9" s="46">
        <v>22.75</v>
      </c>
      <c r="D9" s="46">
        <f>SUM(B9:C9)</f>
        <v>30.25</v>
      </c>
      <c r="E9" s="46"/>
      <c r="F9" s="46">
        <v>18</v>
      </c>
      <c r="G9" s="46">
        <v>22.5</v>
      </c>
      <c r="H9" s="46">
        <f>SUM(F9:G9)</f>
        <v>40.5</v>
      </c>
      <c r="I9" s="46"/>
      <c r="J9" s="46">
        <v>8.5</v>
      </c>
      <c r="K9" s="46">
        <v>38.25</v>
      </c>
      <c r="L9" s="46">
        <f>SUM(J9:K9)</f>
        <v>46.75</v>
      </c>
      <c r="M9" s="46"/>
      <c r="N9" s="46">
        <v>9.67</v>
      </c>
      <c r="O9" s="46">
        <v>31.3</v>
      </c>
      <c r="P9" s="46">
        <f>SUM(N9:O9)</f>
        <v>40.97</v>
      </c>
      <c r="Q9" s="46"/>
      <c r="R9" s="46">
        <v>6.25</v>
      </c>
      <c r="S9" s="46">
        <v>39.5</v>
      </c>
      <c r="T9" s="46">
        <f>SUM(R9:S9)</f>
        <v>45.75</v>
      </c>
    </row>
    <row r="10" spans="1:20" s="9" customFormat="1" ht="15" customHeight="1">
      <c r="A10" s="136" t="s">
        <v>141</v>
      </c>
      <c r="B10" s="46">
        <v>7.8</v>
      </c>
      <c r="C10" s="46">
        <v>39.55</v>
      </c>
      <c r="D10" s="46">
        <f>SUM(B10:C10)</f>
        <v>47.349999999999994</v>
      </c>
      <c r="E10" s="46"/>
      <c r="F10" s="46">
        <v>10.9</v>
      </c>
      <c r="G10" s="46">
        <v>27.25</v>
      </c>
      <c r="H10" s="46">
        <f>SUM(F10:G10)</f>
        <v>38.15</v>
      </c>
      <c r="I10" s="46"/>
      <c r="J10" s="46">
        <v>12.78</v>
      </c>
      <c r="K10" s="46">
        <v>24.2</v>
      </c>
      <c r="L10" s="46">
        <f>SUM(J10:K10)</f>
        <v>36.98</v>
      </c>
      <c r="M10" s="46"/>
      <c r="N10" s="46">
        <v>16.19</v>
      </c>
      <c r="O10" s="46">
        <v>88.93</v>
      </c>
      <c r="P10" s="46">
        <f>SUM(N10:O10)</f>
        <v>105.12</v>
      </c>
      <c r="Q10" s="46"/>
      <c r="R10" s="46">
        <v>21.1</v>
      </c>
      <c r="S10" s="46">
        <v>66.01</v>
      </c>
      <c r="T10" s="46">
        <f>SUM(R10:S10)</f>
        <v>87.11000000000001</v>
      </c>
    </row>
    <row r="11" spans="1:20" s="9" customFormat="1" ht="20.25">
      <c r="A11" s="136" t="s">
        <v>91</v>
      </c>
      <c r="B11" s="151">
        <v>0</v>
      </c>
      <c r="C11" s="151">
        <v>3</v>
      </c>
      <c r="D11" s="151">
        <f>SUM(B11:C11)</f>
        <v>3</v>
      </c>
      <c r="E11" s="151"/>
      <c r="F11" s="151">
        <v>4</v>
      </c>
      <c r="G11" s="151">
        <v>5</v>
      </c>
      <c r="H11" s="151">
        <f>SUM(F11:G11)</f>
        <v>9</v>
      </c>
      <c r="I11" s="151"/>
      <c r="J11" s="151">
        <v>3</v>
      </c>
      <c r="K11" s="151">
        <v>5.5</v>
      </c>
      <c r="L11" s="151">
        <f>SUM(J11:K11)</f>
        <v>8.5</v>
      </c>
      <c r="M11" s="151"/>
      <c r="N11" s="151">
        <v>3</v>
      </c>
      <c r="O11" s="151">
        <v>2</v>
      </c>
      <c r="P11" s="151">
        <f>SUM(N11:O11)</f>
        <v>5</v>
      </c>
      <c r="Q11" s="151"/>
      <c r="R11" s="151">
        <v>1</v>
      </c>
      <c r="S11" s="151">
        <v>6.5</v>
      </c>
      <c r="T11" s="151">
        <f>SUM(R11:S11)</f>
        <v>7.5</v>
      </c>
    </row>
    <row r="12" spans="1:20" ht="12.75" customHeight="1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M12" s="141"/>
      <c r="N12" s="141"/>
      <c r="O12" s="141"/>
      <c r="P12" s="141"/>
      <c r="Q12" s="141"/>
      <c r="R12" s="141"/>
      <c r="S12" s="141"/>
      <c r="T12" s="141"/>
    </row>
    <row r="13" spans="1:20" s="9" customFormat="1" ht="15" customHeight="1">
      <c r="A13" s="142" t="s">
        <v>84</v>
      </c>
      <c r="B13" s="153">
        <f>SUM(B7:B11)</f>
        <v>30.55</v>
      </c>
      <c r="C13" s="153">
        <f>SUM(C7:C11)</f>
        <v>100.3</v>
      </c>
      <c r="D13" s="153">
        <f>SUM(D7:D11)</f>
        <v>130.85</v>
      </c>
      <c r="E13" s="143"/>
      <c r="F13" s="153">
        <f>SUM(F7:F11)</f>
        <v>49.9</v>
      </c>
      <c r="G13" s="153">
        <f>SUM(G7:G11)</f>
        <v>114</v>
      </c>
      <c r="H13" s="153">
        <f>SUM(H7:H11)</f>
        <v>163.9</v>
      </c>
      <c r="I13" s="143"/>
      <c r="J13" s="153">
        <f>SUM(J7:J11)</f>
        <v>35.53</v>
      </c>
      <c r="K13" s="153">
        <f>SUM(K7:K11)</f>
        <v>122.95</v>
      </c>
      <c r="L13" s="153">
        <f>SUM(L7:L11)</f>
        <v>158.48</v>
      </c>
      <c r="M13" s="143"/>
      <c r="N13" s="153">
        <f>SUM(N7:N12)</f>
        <v>44.11</v>
      </c>
      <c r="O13" s="153">
        <f>SUM(O7:O12)</f>
        <v>173.26</v>
      </c>
      <c r="P13" s="153">
        <f>SUM(P7:P12)</f>
        <v>217.37</v>
      </c>
      <c r="Q13" s="153"/>
      <c r="R13" s="153">
        <f>SUM(R7:R11)</f>
        <v>48.5</v>
      </c>
      <c r="S13" s="153">
        <f>SUM(S7:S11)</f>
        <v>187.34</v>
      </c>
      <c r="T13" s="153">
        <f>SUM(T7:T11)</f>
        <v>235.84000000000003</v>
      </c>
    </row>
  </sheetData>
  <sheetProtection/>
  <mergeCells count="5">
    <mergeCell ref="J4:L4"/>
    <mergeCell ref="F4:I4"/>
    <mergeCell ref="B4:E4"/>
    <mergeCell ref="N4:P4"/>
    <mergeCell ref="R4:T4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4" width="26.16015625" style="0" customWidth="1"/>
  </cols>
  <sheetData>
    <row r="1" s="165" customFormat="1" ht="15" customHeight="1">
      <c r="A1" s="30" t="s">
        <v>154</v>
      </c>
    </row>
    <row r="2" ht="15" customHeight="1"/>
    <row r="3" ht="15" customHeight="1"/>
    <row r="4" spans="1:4" ht="15" customHeight="1">
      <c r="A4" s="24" t="s">
        <v>39</v>
      </c>
      <c r="B4" s="24" t="s">
        <v>52</v>
      </c>
      <c r="C4" s="24" t="s">
        <v>37</v>
      </c>
      <c r="D4" s="24" t="s">
        <v>38</v>
      </c>
    </row>
    <row r="5" spans="1:4" ht="15" customHeight="1">
      <c r="A5" s="41" t="s">
        <v>114</v>
      </c>
      <c r="B5" s="41">
        <v>39</v>
      </c>
      <c r="C5" s="41">
        <v>654</v>
      </c>
      <c r="D5" s="41">
        <f>SUM(B5:C5)</f>
        <v>693</v>
      </c>
    </row>
    <row r="6" spans="1:4" ht="15" customHeight="1">
      <c r="A6" s="41" t="s">
        <v>119</v>
      </c>
      <c r="B6" s="41">
        <v>40</v>
      </c>
      <c r="C6" s="41">
        <v>671</v>
      </c>
      <c r="D6" s="41">
        <f aca="true" t="shared" si="0" ref="D6:D15">SUM(B6:C6)</f>
        <v>711</v>
      </c>
    </row>
    <row r="7" spans="1:4" ht="15" customHeight="1">
      <c r="A7" s="41" t="s">
        <v>120</v>
      </c>
      <c r="B7" s="41">
        <v>34</v>
      </c>
      <c r="C7" s="41">
        <v>681</v>
      </c>
      <c r="D7" s="41">
        <f t="shared" si="0"/>
        <v>715</v>
      </c>
    </row>
    <row r="8" spans="1:4" ht="15" customHeight="1">
      <c r="A8" s="41" t="s">
        <v>121</v>
      </c>
      <c r="B8" s="41">
        <v>38</v>
      </c>
      <c r="C8" s="41">
        <v>678</v>
      </c>
      <c r="D8" s="41">
        <f t="shared" si="0"/>
        <v>716</v>
      </c>
    </row>
    <row r="9" spans="1:4" ht="15" customHeight="1">
      <c r="A9" s="41" t="s">
        <v>129</v>
      </c>
      <c r="B9" s="41">
        <v>36</v>
      </c>
      <c r="C9" s="41">
        <v>715</v>
      </c>
      <c r="D9" s="41">
        <f t="shared" si="0"/>
        <v>751</v>
      </c>
    </row>
    <row r="10" spans="1:4" ht="15" customHeight="1">
      <c r="A10" s="41" t="s">
        <v>130</v>
      </c>
      <c r="B10" s="41">
        <v>31</v>
      </c>
      <c r="C10" s="41">
        <v>682</v>
      </c>
      <c r="D10" s="41">
        <f t="shared" si="0"/>
        <v>713</v>
      </c>
    </row>
    <row r="11" spans="1:4" ht="15" customHeight="1">
      <c r="A11" s="41" t="s">
        <v>131</v>
      </c>
      <c r="B11" s="41">
        <v>31</v>
      </c>
      <c r="C11" s="41">
        <v>689</v>
      </c>
      <c r="D11" s="41">
        <f t="shared" si="0"/>
        <v>720</v>
      </c>
    </row>
    <row r="12" spans="1:4" ht="15" customHeight="1">
      <c r="A12" s="41" t="s">
        <v>132</v>
      </c>
      <c r="B12" s="41">
        <v>32</v>
      </c>
      <c r="C12" s="41">
        <v>725</v>
      </c>
      <c r="D12" s="41">
        <f t="shared" si="0"/>
        <v>757</v>
      </c>
    </row>
    <row r="13" spans="1:11" ht="15" customHeight="1">
      <c r="A13" s="41" t="s">
        <v>137</v>
      </c>
      <c r="B13" s="41">
        <v>29</v>
      </c>
      <c r="C13" s="41">
        <v>734</v>
      </c>
      <c r="D13" s="41">
        <f t="shared" si="0"/>
        <v>763</v>
      </c>
      <c r="I13" s="19"/>
      <c r="J13" s="19"/>
      <c r="K13" s="19"/>
    </row>
    <row r="14" spans="1:4" ht="15" customHeight="1">
      <c r="A14" s="41" t="s">
        <v>138</v>
      </c>
      <c r="B14" s="41">
        <v>29</v>
      </c>
      <c r="C14" s="41">
        <v>744</v>
      </c>
      <c r="D14" s="41">
        <f t="shared" si="0"/>
        <v>773</v>
      </c>
    </row>
    <row r="15" spans="1:4" ht="15" customHeight="1">
      <c r="A15" s="41" t="s">
        <v>140</v>
      </c>
      <c r="B15" s="41">
        <v>30</v>
      </c>
      <c r="C15" s="41">
        <v>803</v>
      </c>
      <c r="D15" s="41">
        <f t="shared" si="0"/>
        <v>833</v>
      </c>
    </row>
    <row r="16" spans="1:4" ht="12.75" customHeight="1">
      <c r="A16" s="11"/>
      <c r="B16" s="7"/>
      <c r="C16" s="7"/>
      <c r="D16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3"/>
  <sheetViews>
    <sheetView showGridLines="0" zoomScalePageLayoutView="0" workbookViewId="0" topLeftCell="A1">
      <selection activeCell="A1" sqref="A1:U14"/>
    </sheetView>
  </sheetViews>
  <sheetFormatPr defaultColWidth="9.33203125" defaultRowHeight="11.25"/>
  <cols>
    <col min="1" max="1" width="29.5" style="0" customWidth="1"/>
    <col min="2" max="2" width="5.33203125" style="69" customWidth="1"/>
    <col min="3" max="3" width="6.16015625" style="0" customWidth="1"/>
    <col min="4" max="4" width="5.33203125" style="0" customWidth="1"/>
    <col min="5" max="5" width="3.83203125" style="0" customWidth="1"/>
    <col min="6" max="6" width="5.33203125" style="0" customWidth="1"/>
    <col min="7" max="7" width="6.16015625" style="0" customWidth="1"/>
    <col min="8" max="8" width="5.33203125" style="0" customWidth="1"/>
    <col min="9" max="9" width="3.83203125" style="0" customWidth="1"/>
    <col min="10" max="10" width="5.33203125" style="69" customWidth="1"/>
    <col min="11" max="11" width="6.16015625" style="0" customWidth="1"/>
    <col min="12" max="12" width="5.33203125" style="0" customWidth="1"/>
    <col min="13" max="13" width="3.83203125" style="179" customWidth="1"/>
    <col min="14" max="14" width="5.33203125" style="179" customWidth="1"/>
    <col min="15" max="15" width="6.16015625" style="179" customWidth="1"/>
    <col min="16" max="16" width="5.33203125" style="179" customWidth="1"/>
    <col min="17" max="17" width="3.83203125" style="179" customWidth="1"/>
    <col min="18" max="18" width="5.33203125" style="173" customWidth="1"/>
    <col min="19" max="19" width="6.16015625" style="173" customWidth="1"/>
    <col min="20" max="20" width="5.33203125" style="173" customWidth="1"/>
    <col min="21" max="21" width="3.83203125" style="0" customWidth="1"/>
  </cols>
  <sheetData>
    <row r="1" spans="1:14" ht="16.5" customHeight="1">
      <c r="A1" s="30" t="s">
        <v>155</v>
      </c>
      <c r="B1" s="181"/>
      <c r="C1" s="165"/>
      <c r="D1" s="165"/>
      <c r="E1" s="165"/>
      <c r="F1" s="165"/>
      <c r="G1" s="165"/>
      <c r="H1" s="165"/>
      <c r="I1" s="165"/>
      <c r="J1" s="181"/>
      <c r="K1" s="165"/>
      <c r="L1" s="165"/>
      <c r="M1" s="178"/>
      <c r="N1" s="178"/>
    </row>
    <row r="2" ht="12.75" customHeight="1"/>
    <row r="3" ht="12.75" customHeight="1"/>
    <row r="4" spans="1:21" s="4" customFormat="1" ht="12.75" customHeight="1">
      <c r="A4" s="66"/>
      <c r="B4" s="186" t="s">
        <v>131</v>
      </c>
      <c r="C4" s="186"/>
      <c r="D4" s="186"/>
      <c r="E4" s="36"/>
      <c r="F4" s="186" t="s">
        <v>132</v>
      </c>
      <c r="G4" s="186"/>
      <c r="H4" s="186"/>
      <c r="I4" s="36"/>
      <c r="J4" s="186" t="s">
        <v>137</v>
      </c>
      <c r="K4" s="186"/>
      <c r="L4" s="186"/>
      <c r="M4" s="36"/>
      <c r="N4" s="186" t="s">
        <v>138</v>
      </c>
      <c r="O4" s="186"/>
      <c r="P4" s="186"/>
      <c r="Q4" s="36"/>
      <c r="R4" s="174"/>
      <c r="S4" s="23" t="s">
        <v>140</v>
      </c>
      <c r="T4" s="23"/>
      <c r="U4" s="36"/>
    </row>
    <row r="5" spans="1:21" s="9" customFormat="1" ht="12.75" customHeight="1">
      <c r="A5" s="73" t="s">
        <v>127</v>
      </c>
      <c r="B5" s="37" t="s">
        <v>52</v>
      </c>
      <c r="C5" s="37" t="s">
        <v>37</v>
      </c>
      <c r="D5" s="43" t="s">
        <v>38</v>
      </c>
      <c r="E5" s="33"/>
      <c r="F5" s="37" t="s">
        <v>52</v>
      </c>
      <c r="G5" s="37" t="s">
        <v>37</v>
      </c>
      <c r="H5" s="43" t="s">
        <v>38</v>
      </c>
      <c r="I5" s="33"/>
      <c r="J5" s="37" t="s">
        <v>52</v>
      </c>
      <c r="K5" s="38" t="s">
        <v>37</v>
      </c>
      <c r="L5" s="43" t="s">
        <v>38</v>
      </c>
      <c r="M5" s="33"/>
      <c r="N5" s="37" t="s">
        <v>52</v>
      </c>
      <c r="O5" s="38" t="s">
        <v>37</v>
      </c>
      <c r="P5" s="43" t="s">
        <v>38</v>
      </c>
      <c r="Q5" s="33"/>
      <c r="R5" s="37" t="s">
        <v>52</v>
      </c>
      <c r="S5" s="37" t="s">
        <v>37</v>
      </c>
      <c r="T5" s="43" t="s">
        <v>38</v>
      </c>
      <c r="U5" s="33"/>
    </row>
    <row r="6" spans="1:21" ht="12.75" customHeight="1">
      <c r="A6" s="70"/>
      <c r="B6" s="39"/>
      <c r="C6" s="25"/>
      <c r="D6" s="25"/>
      <c r="E6" s="25"/>
      <c r="F6" s="25"/>
      <c r="G6" s="25"/>
      <c r="H6" s="25"/>
      <c r="I6" s="25"/>
      <c r="J6" s="39"/>
      <c r="K6" s="25"/>
      <c r="L6" s="25"/>
      <c r="M6" s="180"/>
      <c r="N6" s="180"/>
      <c r="O6" s="180"/>
      <c r="P6" s="180"/>
      <c r="Q6" s="180"/>
      <c r="R6" s="176"/>
      <c r="S6" s="176"/>
      <c r="T6" s="176"/>
      <c r="U6" s="25"/>
    </row>
    <row r="7" spans="1:21" ht="12.75" customHeight="1">
      <c r="A7" s="70" t="s">
        <v>123</v>
      </c>
      <c r="B7" s="41">
        <v>0</v>
      </c>
      <c r="C7" s="41">
        <v>33</v>
      </c>
      <c r="D7" s="41">
        <f>SUM(B7:C7)</f>
        <v>33</v>
      </c>
      <c r="F7" s="41">
        <v>0</v>
      </c>
      <c r="G7" s="41">
        <v>37</v>
      </c>
      <c r="H7" s="41">
        <f>SUM(F7:G7)</f>
        <v>37</v>
      </c>
      <c r="I7" s="41"/>
      <c r="J7" s="41">
        <v>0</v>
      </c>
      <c r="K7" s="41">
        <v>31</v>
      </c>
      <c r="L7" s="41">
        <f>SUM(J7:K7)</f>
        <v>31</v>
      </c>
      <c r="M7" s="41"/>
      <c r="N7" s="41">
        <v>0</v>
      </c>
      <c r="O7" s="41">
        <v>26</v>
      </c>
      <c r="P7" s="41">
        <f>SUM(N7:O7)</f>
        <v>26</v>
      </c>
      <c r="Q7" s="41"/>
      <c r="R7" s="41">
        <v>1</v>
      </c>
      <c r="S7" s="41">
        <v>30</v>
      </c>
      <c r="T7" s="41">
        <f>SUM(R7:S7)</f>
        <v>31</v>
      </c>
      <c r="U7" s="41"/>
    </row>
    <row r="8" spans="1:21" ht="12.75" customHeight="1">
      <c r="A8" s="70" t="s">
        <v>124</v>
      </c>
      <c r="B8" s="41">
        <v>2</v>
      </c>
      <c r="C8" s="41">
        <v>155</v>
      </c>
      <c r="D8" s="41">
        <f>SUM(B8:C8)</f>
        <v>157</v>
      </c>
      <c r="F8" s="41">
        <v>2</v>
      </c>
      <c r="G8" s="41">
        <v>167</v>
      </c>
      <c r="H8" s="41">
        <f>SUM(F8:G8)</f>
        <v>169</v>
      </c>
      <c r="I8" s="41"/>
      <c r="J8" s="41">
        <v>3</v>
      </c>
      <c r="K8" s="41">
        <v>155</v>
      </c>
      <c r="L8" s="41">
        <f>SUM(J8:K8)</f>
        <v>158</v>
      </c>
      <c r="M8" s="41"/>
      <c r="N8" s="41">
        <v>2</v>
      </c>
      <c r="O8" s="41">
        <v>161</v>
      </c>
      <c r="P8" s="41">
        <f>SUM(N8:O8)</f>
        <v>163</v>
      </c>
      <c r="Q8" s="41"/>
      <c r="R8" s="41">
        <v>3</v>
      </c>
      <c r="S8" s="41">
        <v>187</v>
      </c>
      <c r="T8" s="41">
        <f>SUM(R8:S8)</f>
        <v>190</v>
      </c>
      <c r="U8" s="41"/>
    </row>
    <row r="9" spans="1:21" ht="12.75" customHeight="1">
      <c r="A9" s="70" t="s">
        <v>125</v>
      </c>
      <c r="B9" s="41">
        <v>1</v>
      </c>
      <c r="C9" s="41">
        <v>177</v>
      </c>
      <c r="D9" s="41">
        <f>SUM(B9:C9)</f>
        <v>178</v>
      </c>
      <c r="F9" s="41">
        <v>0</v>
      </c>
      <c r="G9" s="41">
        <v>178</v>
      </c>
      <c r="H9" s="41">
        <f>SUM(F9:G9)</f>
        <v>178</v>
      </c>
      <c r="I9" s="41"/>
      <c r="J9" s="41">
        <v>0</v>
      </c>
      <c r="K9" s="41">
        <v>156</v>
      </c>
      <c r="L9" s="41">
        <f>SUM(J9:K9)</f>
        <v>156</v>
      </c>
      <c r="M9" s="41"/>
      <c r="N9" s="41">
        <v>1</v>
      </c>
      <c r="O9" s="41">
        <v>172</v>
      </c>
      <c r="P9" s="41">
        <f>SUM(N9:O9)</f>
        <v>173</v>
      </c>
      <c r="Q9" s="41"/>
      <c r="R9" s="41">
        <v>1</v>
      </c>
      <c r="S9" s="41">
        <v>183</v>
      </c>
      <c r="T9" s="41">
        <f>SUM(R9:S9)</f>
        <v>184</v>
      </c>
      <c r="U9" s="41"/>
    </row>
    <row r="10" spans="1:21" ht="12.75" customHeight="1">
      <c r="A10" s="70" t="s">
        <v>126</v>
      </c>
      <c r="B10" s="41">
        <v>28</v>
      </c>
      <c r="C10" s="41">
        <v>319</v>
      </c>
      <c r="D10" s="41">
        <f>SUM(B10:C10)</f>
        <v>347</v>
      </c>
      <c r="E10" s="179"/>
      <c r="F10" s="41">
        <v>29</v>
      </c>
      <c r="G10" s="41">
        <v>341</v>
      </c>
      <c r="H10" s="41">
        <f>SUM(F10:G10)</f>
        <v>370</v>
      </c>
      <c r="I10" s="41"/>
      <c r="J10" s="41">
        <v>26</v>
      </c>
      <c r="K10" s="41">
        <v>389</v>
      </c>
      <c r="L10" s="41">
        <f>SUM(J10:K10)</f>
        <v>415</v>
      </c>
      <c r="M10" s="41"/>
      <c r="N10" s="41">
        <v>26</v>
      </c>
      <c r="O10" s="41">
        <v>380</v>
      </c>
      <c r="P10" s="41">
        <f>SUM(N10:O10)</f>
        <v>406</v>
      </c>
      <c r="Q10" s="41"/>
      <c r="R10" s="41">
        <v>25</v>
      </c>
      <c r="S10" s="41">
        <v>399</v>
      </c>
      <c r="T10" s="41">
        <f>SUM(R10:S10)</f>
        <v>424</v>
      </c>
      <c r="U10" s="41"/>
    </row>
    <row r="11" spans="1:21" s="9" customFormat="1" ht="12" customHeight="1">
      <c r="A11" s="71" t="s">
        <v>91</v>
      </c>
      <c r="B11" s="41">
        <v>0</v>
      </c>
      <c r="C11" s="41">
        <v>5</v>
      </c>
      <c r="D11" s="41">
        <f>SUM(B11:C11)</f>
        <v>5</v>
      </c>
      <c r="E11" s="179"/>
      <c r="F11" s="41">
        <v>1</v>
      </c>
      <c r="G11" s="41">
        <v>2</v>
      </c>
      <c r="H11" s="41">
        <f>SUM(F11:G11)</f>
        <v>3</v>
      </c>
      <c r="I11" s="41"/>
      <c r="J11" s="41">
        <v>0</v>
      </c>
      <c r="K11" s="41">
        <v>3</v>
      </c>
      <c r="L11" s="41">
        <f>SUM(J11:K11)</f>
        <v>3</v>
      </c>
      <c r="M11" s="41"/>
      <c r="N11" s="41">
        <v>0</v>
      </c>
      <c r="O11" s="41">
        <v>5</v>
      </c>
      <c r="P11" s="41">
        <f>SUM(N11:O11)</f>
        <v>5</v>
      </c>
      <c r="Q11" s="41"/>
      <c r="R11" s="41">
        <v>0</v>
      </c>
      <c r="S11" s="41">
        <v>4</v>
      </c>
      <c r="T11" s="41">
        <f>SUM(R11:S11)</f>
        <v>4</v>
      </c>
      <c r="U11" s="72"/>
    </row>
    <row r="12" spans="1:21" ht="12.75" customHeight="1">
      <c r="A12" s="70"/>
      <c r="B12" s="39"/>
      <c r="C12" s="41"/>
      <c r="D12" s="41"/>
      <c r="E12" s="41"/>
      <c r="F12" s="41"/>
      <c r="G12" s="41"/>
      <c r="H12" s="41"/>
      <c r="I12" s="41"/>
      <c r="J12" s="39"/>
      <c r="K12" s="41"/>
      <c r="L12" s="41"/>
      <c r="M12" s="41"/>
      <c r="N12" s="41"/>
      <c r="O12" s="41"/>
      <c r="P12" s="41"/>
      <c r="Q12" s="41"/>
      <c r="S12" s="177"/>
      <c r="T12" s="177"/>
      <c r="U12" s="41"/>
    </row>
    <row r="13" spans="1:21" ht="12.75" customHeight="1">
      <c r="A13" s="73" t="s">
        <v>84</v>
      </c>
      <c r="B13" s="38">
        <f aca="true" t="shared" si="0" ref="B13:O13">SUM(B7:B12)</f>
        <v>31</v>
      </c>
      <c r="C13" s="38">
        <f t="shared" si="0"/>
        <v>689</v>
      </c>
      <c r="D13" s="38">
        <f t="shared" si="0"/>
        <v>720</v>
      </c>
      <c r="E13" s="38"/>
      <c r="F13" s="38">
        <f t="shared" si="0"/>
        <v>32</v>
      </c>
      <c r="G13" s="38">
        <f t="shared" si="0"/>
        <v>725</v>
      </c>
      <c r="H13" s="38">
        <f t="shared" si="0"/>
        <v>757</v>
      </c>
      <c r="I13" s="38"/>
      <c r="J13" s="38">
        <f t="shared" si="0"/>
        <v>29</v>
      </c>
      <c r="K13" s="38">
        <f t="shared" si="0"/>
        <v>734</v>
      </c>
      <c r="L13" s="38">
        <f t="shared" si="0"/>
        <v>763</v>
      </c>
      <c r="M13" s="38"/>
      <c r="N13" s="38">
        <f t="shared" si="0"/>
        <v>29</v>
      </c>
      <c r="O13" s="38">
        <f t="shared" si="0"/>
        <v>744</v>
      </c>
      <c r="P13" s="38">
        <v>773</v>
      </c>
      <c r="Q13" s="38"/>
      <c r="R13" s="175">
        <v>30</v>
      </c>
      <c r="S13" s="175">
        <f>SUM(S7:S12)</f>
        <v>803</v>
      </c>
      <c r="T13" s="175">
        <f>SUM(T7:T12)</f>
        <v>833</v>
      </c>
      <c r="U13" s="38"/>
    </row>
  </sheetData>
  <sheetProtection/>
  <mergeCells count="4">
    <mergeCell ref="B4:D4"/>
    <mergeCell ref="F4:H4"/>
    <mergeCell ref="J4:L4"/>
    <mergeCell ref="N4:P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P8" sqref="P8"/>
    </sheetView>
  </sheetViews>
  <sheetFormatPr defaultColWidth="9.33203125" defaultRowHeight="11.25"/>
  <cols>
    <col min="1" max="1" width="16" style="0" customWidth="1"/>
    <col min="2" max="3" width="10.83203125" style="0" customWidth="1"/>
    <col min="4" max="4" width="8.5" style="0" customWidth="1"/>
    <col min="5" max="6" width="10.83203125" style="0" customWidth="1"/>
    <col min="7" max="7" width="8.5" style="0" customWidth="1"/>
    <col min="8" max="8" width="12.16015625" style="0" customWidth="1"/>
    <col min="9" max="9" width="13" style="0" customWidth="1"/>
    <col min="10" max="15" width="9.16015625" style="125" customWidth="1"/>
  </cols>
  <sheetData>
    <row r="1" spans="1:15" s="9" customFormat="1" ht="19.5" customHeight="1">
      <c r="A1" s="75" t="s">
        <v>147</v>
      </c>
      <c r="B1" s="167"/>
      <c r="C1" s="167"/>
      <c r="D1" s="167"/>
      <c r="E1" s="167"/>
      <c r="F1" s="167"/>
      <c r="G1" s="167"/>
      <c r="H1" s="167"/>
      <c r="J1" s="146"/>
      <c r="K1" s="146"/>
      <c r="L1" s="146"/>
      <c r="M1" s="146"/>
      <c r="N1" s="146"/>
      <c r="O1" s="146"/>
    </row>
    <row r="2" spans="1:15" s="9" customFormat="1" ht="15" customHeight="1">
      <c r="A2" s="75" t="s">
        <v>165</v>
      </c>
      <c r="B2" s="169"/>
      <c r="C2" s="167"/>
      <c r="D2" s="167"/>
      <c r="E2" s="167"/>
      <c r="F2" s="167"/>
      <c r="G2" s="167"/>
      <c r="H2" s="167"/>
      <c r="J2" s="146"/>
      <c r="K2" s="146"/>
      <c r="L2" s="146"/>
      <c r="M2" s="146"/>
      <c r="N2" s="146"/>
      <c r="O2" s="146"/>
    </row>
    <row r="3" ht="7.5" customHeight="1"/>
    <row r="4" spans="1:15" s="4" customFormat="1" ht="15" customHeight="1">
      <c r="A4" s="35"/>
      <c r="B4" s="186" t="s">
        <v>43</v>
      </c>
      <c r="C4" s="186"/>
      <c r="D4" s="36"/>
      <c r="E4" s="186" t="s">
        <v>44</v>
      </c>
      <c r="F4" s="186"/>
      <c r="G4" s="36"/>
      <c r="H4" s="186" t="s">
        <v>45</v>
      </c>
      <c r="I4" s="186"/>
      <c r="J4" s="147"/>
      <c r="K4" s="147"/>
      <c r="L4" s="147"/>
      <c r="M4" s="147"/>
      <c r="N4" s="147"/>
      <c r="O4" s="147"/>
    </row>
    <row r="5" spans="1:15" s="4" customFormat="1" ht="15" customHeight="1">
      <c r="A5" s="37" t="s">
        <v>39</v>
      </c>
      <c r="B5" s="38" t="s">
        <v>40</v>
      </c>
      <c r="C5" s="38" t="s">
        <v>41</v>
      </c>
      <c r="D5" s="38"/>
      <c r="E5" s="38" t="s">
        <v>42</v>
      </c>
      <c r="F5" s="38" t="s">
        <v>41</v>
      </c>
      <c r="G5" s="38"/>
      <c r="H5" s="38" t="s">
        <v>42</v>
      </c>
      <c r="I5" s="38" t="s">
        <v>41</v>
      </c>
      <c r="J5" s="147"/>
      <c r="K5" s="147"/>
      <c r="L5" s="147"/>
      <c r="M5" s="147"/>
      <c r="N5" s="147"/>
      <c r="O5" s="147"/>
    </row>
    <row r="6" spans="1:15" s="16" customFormat="1" ht="15" customHeight="1">
      <c r="A6" s="81" t="s">
        <v>119</v>
      </c>
      <c r="B6" s="82">
        <v>77743.81</v>
      </c>
      <c r="C6" s="82">
        <v>77604</v>
      </c>
      <c r="D6" s="72"/>
      <c r="E6" s="78">
        <v>41.99</v>
      </c>
      <c r="F6" s="78">
        <v>43.1</v>
      </c>
      <c r="G6" s="78"/>
      <c r="H6" s="78">
        <v>14.77</v>
      </c>
      <c r="I6" s="78">
        <v>14.49</v>
      </c>
      <c r="J6" s="148"/>
      <c r="K6" s="148"/>
      <c r="L6" s="148"/>
      <c r="M6" s="148"/>
      <c r="N6" s="148"/>
      <c r="O6" s="148"/>
    </row>
    <row r="7" spans="1:15" s="16" customFormat="1" ht="15" customHeight="1">
      <c r="A7" s="81" t="s">
        <v>120</v>
      </c>
      <c r="B7" s="82">
        <v>78318</v>
      </c>
      <c r="C7" s="82">
        <v>77604</v>
      </c>
      <c r="D7" s="72"/>
      <c r="E7" s="78">
        <v>42.1</v>
      </c>
      <c r="F7" s="78">
        <v>43.2</v>
      </c>
      <c r="G7" s="78"/>
      <c r="H7" s="78">
        <v>14.77</v>
      </c>
      <c r="I7" s="78">
        <v>14.4</v>
      </c>
      <c r="J7" s="148"/>
      <c r="K7" s="148"/>
      <c r="L7" s="148"/>
      <c r="M7" s="148"/>
      <c r="N7" s="148"/>
      <c r="O7" s="148"/>
    </row>
    <row r="8" spans="1:15" s="16" customFormat="1" ht="15" customHeight="1">
      <c r="A8" s="81" t="s">
        <v>121</v>
      </c>
      <c r="B8" s="82">
        <v>79093.82384128805</v>
      </c>
      <c r="C8" s="82">
        <v>78104</v>
      </c>
      <c r="D8" s="72"/>
      <c r="E8" s="78">
        <v>42.242668200115155</v>
      </c>
      <c r="F8" s="78">
        <v>43.5</v>
      </c>
      <c r="G8" s="78"/>
      <c r="H8" s="78">
        <v>14.970076672417107</v>
      </c>
      <c r="I8" s="78">
        <v>14.83</v>
      </c>
      <c r="J8" s="148"/>
      <c r="K8" s="148"/>
      <c r="L8" s="148"/>
      <c r="M8" s="148"/>
      <c r="N8" s="148"/>
      <c r="O8" s="148"/>
    </row>
    <row r="9" spans="1:15" s="16" customFormat="1" ht="15" customHeight="1">
      <c r="A9" s="81" t="s">
        <v>129</v>
      </c>
      <c r="B9" s="82">
        <v>79325.93</v>
      </c>
      <c r="C9" s="82">
        <v>79666</v>
      </c>
      <c r="D9" s="72"/>
      <c r="E9" s="78">
        <v>42.12</v>
      </c>
      <c r="F9" s="78">
        <v>43.25</v>
      </c>
      <c r="G9" s="78"/>
      <c r="H9" s="78">
        <v>14.7</v>
      </c>
      <c r="I9" s="78">
        <v>14.6916</v>
      </c>
      <c r="J9" s="148"/>
      <c r="K9" s="148"/>
      <c r="L9" s="148"/>
      <c r="M9" s="148"/>
      <c r="N9" s="148"/>
      <c r="O9" s="148"/>
    </row>
    <row r="10" spans="1:15" s="16" customFormat="1" ht="15" customHeight="1">
      <c r="A10" s="81" t="s">
        <v>130</v>
      </c>
      <c r="B10" s="82">
        <v>82154.2323</v>
      </c>
      <c r="C10" s="82">
        <v>85424.11</v>
      </c>
      <c r="D10" s="72"/>
      <c r="E10" s="78">
        <v>42.4451</v>
      </c>
      <c r="F10" s="78">
        <v>43.6</v>
      </c>
      <c r="G10" s="72"/>
      <c r="H10" s="78">
        <v>15.2144</v>
      </c>
      <c r="I10" s="78">
        <v>15.1475</v>
      </c>
      <c r="J10" s="148"/>
      <c r="K10" s="148"/>
      <c r="L10" s="148"/>
      <c r="M10" s="148"/>
      <c r="N10" s="148"/>
      <c r="O10" s="148"/>
    </row>
    <row r="11" spans="1:15" s="16" customFormat="1" ht="15" customHeight="1">
      <c r="A11" s="81" t="s">
        <v>131</v>
      </c>
      <c r="B11" s="82">
        <v>82373.56</v>
      </c>
      <c r="C11" s="82">
        <v>87144</v>
      </c>
      <c r="D11" s="72"/>
      <c r="E11" s="78">
        <v>42.52</v>
      </c>
      <c r="F11" s="78">
        <v>43.33</v>
      </c>
      <c r="G11" s="72"/>
      <c r="H11" s="78">
        <v>14.98</v>
      </c>
      <c r="I11" s="78">
        <v>14.78</v>
      </c>
      <c r="J11" s="148"/>
      <c r="K11" s="148"/>
      <c r="L11" s="148"/>
      <c r="M11" s="148"/>
      <c r="N11" s="148"/>
      <c r="O11" s="148"/>
    </row>
    <row r="12" spans="1:15" s="16" customFormat="1" ht="15" customHeight="1">
      <c r="A12" s="81" t="s">
        <v>132</v>
      </c>
      <c r="B12" s="82">
        <v>82677.34</v>
      </c>
      <c r="C12" s="82">
        <v>89687</v>
      </c>
      <c r="D12" s="72"/>
      <c r="E12" s="78">
        <v>42.95</v>
      </c>
      <c r="F12" s="78">
        <v>43.44</v>
      </c>
      <c r="G12" s="72"/>
      <c r="H12" s="78">
        <v>15.25474</v>
      </c>
      <c r="I12" s="78">
        <v>15.15943</v>
      </c>
      <c r="J12" s="148"/>
      <c r="K12" s="148"/>
      <c r="L12" s="148"/>
      <c r="M12" s="148"/>
      <c r="N12" s="148"/>
      <c r="O12" s="148"/>
    </row>
    <row r="13" spans="1:15" s="16" customFormat="1" ht="15" customHeight="1">
      <c r="A13" s="81" t="s">
        <v>137</v>
      </c>
      <c r="B13" s="82">
        <v>83157.3902</v>
      </c>
      <c r="C13" s="82">
        <v>92234</v>
      </c>
      <c r="D13" s="72"/>
      <c r="E13" s="78">
        <v>43.1229</v>
      </c>
      <c r="F13" s="78">
        <v>43.4219</v>
      </c>
      <c r="G13" s="72"/>
      <c r="H13" s="78">
        <v>15.22</v>
      </c>
      <c r="I13" s="78">
        <v>15.0705</v>
      </c>
      <c r="J13" s="148"/>
      <c r="K13" s="148"/>
      <c r="L13" s="148"/>
      <c r="M13" s="148"/>
      <c r="N13" s="148"/>
      <c r="O13" s="148"/>
    </row>
    <row r="14" spans="1:15" s="16" customFormat="1" ht="15" customHeight="1">
      <c r="A14" s="81" t="s">
        <v>138</v>
      </c>
      <c r="B14" s="82">
        <v>85781.9697</v>
      </c>
      <c r="C14" s="82">
        <v>92234</v>
      </c>
      <c r="D14" s="72"/>
      <c r="E14" s="78">
        <v>43.7417</v>
      </c>
      <c r="F14" s="78">
        <v>43.937</v>
      </c>
      <c r="G14" s="72"/>
      <c r="H14" s="78">
        <v>15.8539</v>
      </c>
      <c r="I14" s="78">
        <v>15.7508</v>
      </c>
      <c r="J14" s="148"/>
      <c r="K14" s="148"/>
      <c r="L14" s="148"/>
      <c r="M14" s="148"/>
      <c r="N14" s="148"/>
      <c r="O14" s="148"/>
    </row>
    <row r="15" spans="1:15" s="16" customFormat="1" ht="15" customHeight="1">
      <c r="A15" s="81" t="s">
        <v>140</v>
      </c>
      <c r="B15" s="82">
        <v>85917.7853</v>
      </c>
      <c r="C15" s="82">
        <v>92234</v>
      </c>
      <c r="D15" s="72"/>
      <c r="E15" s="78">
        <v>43.756</v>
      </c>
      <c r="F15" s="78">
        <v>43.889</v>
      </c>
      <c r="G15" s="72"/>
      <c r="H15" s="78">
        <v>15.4020244476957</v>
      </c>
      <c r="I15" s="78">
        <v>15.1632307709999</v>
      </c>
      <c r="J15" s="148"/>
      <c r="K15" s="148"/>
      <c r="L15" s="148"/>
      <c r="M15" s="148"/>
      <c r="N15" s="148"/>
      <c r="O15" s="148"/>
    </row>
    <row r="16" spans="1:15" s="16" customFormat="1" ht="15" customHeight="1">
      <c r="A16" s="81" t="s">
        <v>142</v>
      </c>
      <c r="B16" s="82">
        <v>85855.77</v>
      </c>
      <c r="C16" s="82">
        <v>95019</v>
      </c>
      <c r="D16" s="72"/>
      <c r="E16" s="78">
        <v>43.4</v>
      </c>
      <c r="F16" s="78">
        <v>43.32</v>
      </c>
      <c r="G16" s="72"/>
      <c r="H16" s="78">
        <v>14.77</v>
      </c>
      <c r="I16" s="78">
        <v>14.61</v>
      </c>
      <c r="J16" s="148"/>
      <c r="K16" s="148"/>
      <c r="L16" s="148"/>
      <c r="M16" s="148"/>
      <c r="N16" s="148"/>
      <c r="O16" s="148"/>
    </row>
    <row r="17" spans="1:15" s="9" customFormat="1" ht="15" customHeight="1">
      <c r="A17" s="10"/>
      <c r="B17" s="10"/>
      <c r="C17" s="10"/>
      <c r="D17" s="10"/>
      <c r="E17" s="10"/>
      <c r="F17" s="10"/>
      <c r="G17" s="10"/>
      <c r="H17" s="116"/>
      <c r="I17" s="10" t="s">
        <v>110</v>
      </c>
      <c r="J17" s="146"/>
      <c r="K17" s="146"/>
      <c r="L17" s="146"/>
      <c r="M17" s="146"/>
      <c r="N17" s="146"/>
      <c r="O17" s="146"/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M10" sqref="M10"/>
    </sheetView>
  </sheetViews>
  <sheetFormatPr defaultColWidth="9.33203125" defaultRowHeight="11.25"/>
  <cols>
    <col min="1" max="1" width="15.16015625" style="0" customWidth="1"/>
    <col min="2" max="3" width="13.66015625" style="0" customWidth="1"/>
    <col min="4" max="4" width="4.5" style="0" customWidth="1"/>
    <col min="5" max="6" width="13.66015625" style="0" customWidth="1"/>
    <col min="7" max="7" width="3.33203125" style="0" customWidth="1"/>
    <col min="8" max="8" width="13.66015625" style="0" customWidth="1"/>
    <col min="9" max="9" width="12.16015625" style="0" customWidth="1"/>
    <col min="10" max="11" width="9.16015625" style="125" customWidth="1"/>
  </cols>
  <sheetData>
    <row r="1" spans="1:11" s="74" customFormat="1" ht="16.5" customHeight="1">
      <c r="A1" s="75" t="s">
        <v>148</v>
      </c>
      <c r="B1" s="170"/>
      <c r="C1" s="170"/>
      <c r="D1" s="170"/>
      <c r="E1" s="170"/>
      <c r="F1" s="170"/>
      <c r="G1" s="170"/>
      <c r="H1" s="170"/>
      <c r="I1" s="170"/>
      <c r="J1" s="149"/>
      <c r="K1" s="149"/>
    </row>
    <row r="2" spans="1:11" s="80" customFormat="1" ht="15" customHeight="1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150"/>
      <c r="K2" s="150"/>
    </row>
    <row r="3" ht="6" customHeight="1"/>
    <row r="4" spans="1:11" s="4" customFormat="1" ht="15" customHeight="1">
      <c r="A4" s="36"/>
      <c r="B4" s="186" t="s">
        <v>43</v>
      </c>
      <c r="C4" s="186"/>
      <c r="D4" s="36"/>
      <c r="E4" s="186" t="s">
        <v>44</v>
      </c>
      <c r="F4" s="186"/>
      <c r="G4" s="36"/>
      <c r="H4" s="186" t="s">
        <v>45</v>
      </c>
      <c r="I4" s="186"/>
      <c r="J4" s="147"/>
      <c r="K4" s="147"/>
    </row>
    <row r="5" spans="1:10" s="4" customFormat="1" ht="15" customHeight="1">
      <c r="A5" s="37" t="s">
        <v>39</v>
      </c>
      <c r="B5" s="38" t="s">
        <v>40</v>
      </c>
      <c r="C5" s="38" t="s">
        <v>41</v>
      </c>
      <c r="D5" s="38"/>
      <c r="E5" s="38" t="s">
        <v>42</v>
      </c>
      <c r="F5" s="38" t="s">
        <v>41</v>
      </c>
      <c r="G5" s="38"/>
      <c r="H5" s="38" t="s">
        <v>42</v>
      </c>
      <c r="I5" s="38" t="s">
        <v>41</v>
      </c>
      <c r="J5" s="147"/>
    </row>
    <row r="6" spans="1:10" s="16" customFormat="1" ht="15" customHeight="1">
      <c r="A6" s="74" t="s">
        <v>119</v>
      </c>
      <c r="B6" s="82">
        <v>107614.18529411766</v>
      </c>
      <c r="C6" s="82">
        <v>103186</v>
      </c>
      <c r="D6" s="72"/>
      <c r="E6" s="78">
        <v>49.01294117647059</v>
      </c>
      <c r="F6" s="78">
        <v>49.2</v>
      </c>
      <c r="G6" s="78"/>
      <c r="H6" s="78">
        <v>24.0104705882353</v>
      </c>
      <c r="I6" s="78">
        <v>24.61</v>
      </c>
      <c r="J6" s="148"/>
    </row>
    <row r="7" spans="1:10" s="16" customFormat="1" ht="15" customHeight="1">
      <c r="A7" s="74" t="s">
        <v>120</v>
      </c>
      <c r="B7" s="82">
        <v>107795.1</v>
      </c>
      <c r="C7" s="82">
        <v>104504.62</v>
      </c>
      <c r="D7" s="72"/>
      <c r="E7" s="78">
        <v>48.9</v>
      </c>
      <c r="F7" s="78">
        <v>49.25</v>
      </c>
      <c r="G7" s="78"/>
      <c r="H7" s="78">
        <v>23.3</v>
      </c>
      <c r="I7" s="78">
        <v>23.38</v>
      </c>
      <c r="J7" s="148"/>
    </row>
    <row r="8" spans="1:10" s="16" customFormat="1" ht="15" customHeight="1">
      <c r="A8" s="74" t="s">
        <v>121</v>
      </c>
      <c r="B8" s="82">
        <v>110174.75648648644</v>
      </c>
      <c r="C8" s="82">
        <v>104504.62</v>
      </c>
      <c r="D8" s="72"/>
      <c r="E8" s="78">
        <v>49.95810810810813</v>
      </c>
      <c r="F8" s="78">
        <v>49.8</v>
      </c>
      <c r="G8" s="78"/>
      <c r="H8" s="78">
        <v>24.030540540540542</v>
      </c>
      <c r="I8" s="78">
        <v>24.545</v>
      </c>
      <c r="J8" s="148"/>
    </row>
    <row r="9" spans="1:10" s="16" customFormat="1" ht="15" customHeight="1">
      <c r="A9" s="74" t="s">
        <v>129</v>
      </c>
      <c r="B9" s="82">
        <v>109749.56</v>
      </c>
      <c r="C9" s="82">
        <v>105246</v>
      </c>
      <c r="D9" s="72"/>
      <c r="E9" s="78">
        <v>49.48</v>
      </c>
      <c r="F9" s="78">
        <v>50.29863</v>
      </c>
      <c r="G9" s="78"/>
      <c r="H9" s="78">
        <v>22.75</v>
      </c>
      <c r="I9" s="78">
        <v>25.0864</v>
      </c>
      <c r="J9" s="148"/>
    </row>
    <row r="10" spans="1:10" s="16" customFormat="1" ht="15" customHeight="1">
      <c r="A10" s="74" t="s">
        <v>130</v>
      </c>
      <c r="B10" s="82">
        <v>112985</v>
      </c>
      <c r="C10" s="82">
        <v>108399</v>
      </c>
      <c r="D10" s="72"/>
      <c r="E10" s="78">
        <v>50.1</v>
      </c>
      <c r="F10" s="78">
        <v>50.6</v>
      </c>
      <c r="G10" s="78"/>
      <c r="H10" s="78">
        <v>24.7</v>
      </c>
      <c r="I10" s="78">
        <v>26</v>
      </c>
      <c r="J10" s="148"/>
    </row>
    <row r="11" spans="1:10" s="16" customFormat="1" ht="15" customHeight="1">
      <c r="A11" s="74" t="s">
        <v>131</v>
      </c>
      <c r="B11" s="82">
        <v>112592.71</v>
      </c>
      <c r="C11" s="82">
        <v>107262.25</v>
      </c>
      <c r="D11" s="72"/>
      <c r="E11" s="78">
        <v>49.22</v>
      </c>
      <c r="F11" s="78">
        <v>49.58</v>
      </c>
      <c r="G11" s="78"/>
      <c r="H11" s="78">
        <v>23.35</v>
      </c>
      <c r="I11" s="78">
        <v>24.7</v>
      </c>
      <c r="J11" s="148"/>
    </row>
    <row r="12" spans="1:10" s="16" customFormat="1" ht="15" customHeight="1">
      <c r="A12" s="74" t="s">
        <v>132</v>
      </c>
      <c r="B12" s="82">
        <v>111483.37</v>
      </c>
      <c r="C12" s="82">
        <v>107167.49</v>
      </c>
      <c r="D12" s="72"/>
      <c r="E12" s="78">
        <v>50.59</v>
      </c>
      <c r="F12" s="78">
        <v>51.22</v>
      </c>
      <c r="G12" s="78"/>
      <c r="H12" s="78">
        <v>23.96984</v>
      </c>
      <c r="I12" s="78">
        <v>25.92153</v>
      </c>
      <c r="J12" s="148"/>
    </row>
    <row r="13" spans="1:10" s="16" customFormat="1" ht="15" customHeight="1">
      <c r="A13" s="74" t="s">
        <v>137</v>
      </c>
      <c r="B13" s="82">
        <v>111502.2472</v>
      </c>
      <c r="C13" s="82">
        <v>107167.49</v>
      </c>
      <c r="D13" s="72"/>
      <c r="E13" s="78">
        <v>49.8959</v>
      </c>
      <c r="F13" s="78">
        <v>50.2274</v>
      </c>
      <c r="G13" s="78"/>
      <c r="H13" s="78">
        <v>23.3152</v>
      </c>
      <c r="I13" s="78">
        <v>25.1514</v>
      </c>
      <c r="J13" s="148"/>
    </row>
    <row r="14" spans="1:10" s="16" customFormat="1" ht="15" customHeight="1">
      <c r="A14" s="74" t="s">
        <v>138</v>
      </c>
      <c r="B14" s="82">
        <v>111043.4226</v>
      </c>
      <c r="C14" s="82">
        <v>107167.49</v>
      </c>
      <c r="D14" s="72"/>
      <c r="E14" s="78">
        <v>49.2053</v>
      </c>
      <c r="F14" s="78">
        <v>50.2178</v>
      </c>
      <c r="G14" s="78"/>
      <c r="H14" s="78">
        <v>22.0679</v>
      </c>
      <c r="I14" s="78">
        <v>24.3644</v>
      </c>
      <c r="J14" s="148"/>
    </row>
    <row r="15" spans="1:10" s="16" customFormat="1" ht="15" customHeight="1">
      <c r="A15" s="74" t="s">
        <v>140</v>
      </c>
      <c r="B15" s="82">
        <v>113005.4656</v>
      </c>
      <c r="C15" s="82">
        <v>107167.49</v>
      </c>
      <c r="D15" s="72"/>
      <c r="E15" s="78">
        <v>49.782</v>
      </c>
      <c r="F15" s="78">
        <v>50.9397</v>
      </c>
      <c r="G15" s="78"/>
      <c r="H15" s="78">
        <v>22.6714057738474</v>
      </c>
      <c r="I15" s="78">
        <v>24.74350877425</v>
      </c>
      <c r="J15" s="148"/>
    </row>
    <row r="16" spans="1:11" s="16" customFormat="1" ht="15" customHeight="1">
      <c r="A16" s="74" t="s">
        <v>142</v>
      </c>
      <c r="B16" s="82">
        <v>115991.76174025974</v>
      </c>
      <c r="C16" s="82">
        <v>110403.59</v>
      </c>
      <c r="E16" s="78">
        <v>49.795196584237694</v>
      </c>
      <c r="F16" s="78">
        <v>51.67123287671233</v>
      </c>
      <c r="H16" s="78">
        <v>23.272513818335057</v>
      </c>
      <c r="I16" s="78">
        <v>24.8842645096</v>
      </c>
      <c r="J16" s="148"/>
      <c r="K16" s="148"/>
    </row>
    <row r="17" spans="1:11" s="9" customFormat="1" ht="15" customHeight="1">
      <c r="A17" s="10"/>
      <c r="B17" s="10"/>
      <c r="C17" s="10"/>
      <c r="D17" s="10"/>
      <c r="E17" s="10"/>
      <c r="F17" s="10"/>
      <c r="G17" s="10"/>
      <c r="H17" s="10"/>
      <c r="I17" s="10"/>
      <c r="J17" s="146"/>
      <c r="K17" s="146"/>
    </row>
    <row r="18" spans="2:9" ht="9.75">
      <c r="B18" s="82"/>
      <c r="C18" s="82"/>
      <c r="D18" s="16"/>
      <c r="E18" s="78"/>
      <c r="F18" s="78"/>
      <c r="G18" s="16"/>
      <c r="H18" s="78"/>
      <c r="I18" s="78"/>
    </row>
    <row r="20" spans="1:7" ht="9.75">
      <c r="A20" s="148"/>
      <c r="B20" s="148"/>
      <c r="C20" s="148"/>
      <c r="D20" s="148"/>
      <c r="E20" s="148"/>
      <c r="F20" s="148"/>
      <c r="G20" s="16"/>
    </row>
    <row r="21" spans="1:7" ht="9.75">
      <c r="A21" s="148"/>
      <c r="B21" s="148"/>
      <c r="C21" s="148"/>
      <c r="D21" s="148"/>
      <c r="E21" s="148"/>
      <c r="F21" s="148"/>
      <c r="G21" s="16"/>
    </row>
    <row r="22" spans="1:7" ht="9.75">
      <c r="A22" s="148"/>
      <c r="B22" s="148"/>
      <c r="C22" s="148"/>
      <c r="D22" s="148"/>
      <c r="E22" s="148"/>
      <c r="F22" s="148"/>
      <c r="G22" s="16"/>
    </row>
  </sheetData>
  <sheetProtection/>
  <mergeCells count="3">
    <mergeCell ref="B4:C4"/>
    <mergeCell ref="E4:F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L11" sqref="L11"/>
    </sheetView>
  </sheetViews>
  <sheetFormatPr defaultColWidth="9.33203125" defaultRowHeight="11.25"/>
  <cols>
    <col min="1" max="1" width="15.83203125" style="2" customWidth="1"/>
    <col min="2" max="2" width="12.5" style="1" customWidth="1"/>
    <col min="3" max="3" width="12.5" style="0" customWidth="1"/>
    <col min="4" max="4" width="8.33203125" style="0" customWidth="1"/>
    <col min="5" max="5" width="12.5" style="1" customWidth="1"/>
    <col min="6" max="6" width="12.5" style="0" customWidth="1"/>
    <col min="7" max="7" width="6.83203125" style="0" customWidth="1"/>
    <col min="8" max="8" width="39.16015625" style="1" customWidth="1"/>
    <col min="10" max="10" width="9.16015625" style="125" customWidth="1"/>
  </cols>
  <sheetData>
    <row r="1" spans="1:10" s="79" customFormat="1" ht="15" customHeight="1">
      <c r="A1" s="187" t="s">
        <v>169</v>
      </c>
      <c r="B1" s="188"/>
      <c r="C1" s="188"/>
      <c r="D1" s="188"/>
      <c r="E1" s="188"/>
      <c r="F1" s="188"/>
      <c r="G1" s="188"/>
      <c r="H1" s="188"/>
      <c r="J1" s="121"/>
    </row>
    <row r="2" spans="1:10" s="86" customFormat="1" ht="15" customHeight="1">
      <c r="A2" s="83"/>
      <c r="B2" s="84"/>
      <c r="C2" s="85"/>
      <c r="D2" s="85"/>
      <c r="E2" s="84"/>
      <c r="F2" s="85"/>
      <c r="G2" s="85"/>
      <c r="H2" s="84"/>
      <c r="J2" s="122"/>
    </row>
    <row r="3" spans="1:10" s="88" customFormat="1" ht="15" customHeight="1">
      <c r="A3" s="192" t="s">
        <v>47</v>
      </c>
      <c r="B3" s="191" t="s">
        <v>48</v>
      </c>
      <c r="C3" s="191"/>
      <c r="D3" s="87"/>
      <c r="E3" s="191" t="s">
        <v>51</v>
      </c>
      <c r="F3" s="191"/>
      <c r="G3" s="87"/>
      <c r="H3" s="194" t="s">
        <v>38</v>
      </c>
      <c r="J3" s="123"/>
    </row>
    <row r="4" spans="1:10" s="88" customFormat="1" ht="15" customHeight="1">
      <c r="A4" s="193"/>
      <c r="B4" s="105" t="s">
        <v>49</v>
      </c>
      <c r="C4" s="90" t="s">
        <v>50</v>
      </c>
      <c r="D4" s="90"/>
      <c r="E4" s="105" t="s">
        <v>49</v>
      </c>
      <c r="F4" s="106" t="s">
        <v>50</v>
      </c>
      <c r="G4" s="90"/>
      <c r="H4" s="195"/>
      <c r="J4" s="123"/>
    </row>
    <row r="5" spans="1:10" s="86" customFormat="1" ht="15" customHeight="1">
      <c r="A5" s="83"/>
      <c r="B5" s="107"/>
      <c r="C5" s="83"/>
      <c r="D5" s="83"/>
      <c r="E5" s="108"/>
      <c r="F5" s="109"/>
      <c r="G5" s="83"/>
      <c r="H5" s="107"/>
      <c r="J5" s="122"/>
    </row>
    <row r="6" spans="1:10" s="79" customFormat="1" ht="15" customHeight="1">
      <c r="A6" s="91" t="s">
        <v>133</v>
      </c>
      <c r="B6" s="119">
        <v>30.74</v>
      </c>
      <c r="C6" s="110">
        <f aca="true" t="shared" si="0" ref="C6:C22">+(B6/$B$24)*100</f>
        <v>2.46448385338165</v>
      </c>
      <c r="D6" s="144"/>
      <c r="E6" s="119">
        <v>81.45</v>
      </c>
      <c r="F6" s="110">
        <f>+(E6/$E$24)*100</f>
        <v>2.0786969925886605</v>
      </c>
      <c r="G6" s="145"/>
      <c r="H6" s="120">
        <f aca="true" t="shared" si="1" ref="H6:H22">B6+E6</f>
        <v>112.19</v>
      </c>
      <c r="J6" s="121"/>
    </row>
    <row r="7" spans="1:10" s="79" customFormat="1" ht="15" customHeight="1">
      <c r="A7" s="91" t="s">
        <v>46</v>
      </c>
      <c r="B7" s="119">
        <v>0.75</v>
      </c>
      <c r="C7" s="110">
        <f t="shared" si="0"/>
        <v>0.06012891639675464</v>
      </c>
      <c r="D7" s="144"/>
      <c r="E7" s="119">
        <v>9.82</v>
      </c>
      <c r="F7" s="110">
        <f aca="true" t="shared" si="2" ref="F7:F22">+(E7/$E$24)*100</f>
        <v>0.2506176116294739</v>
      </c>
      <c r="G7" s="145"/>
      <c r="H7" s="120">
        <f t="shared" si="1"/>
        <v>10.57</v>
      </c>
      <c r="J7" s="121"/>
    </row>
    <row r="8" spans="1:10" s="79" customFormat="1" ht="15" customHeight="1">
      <c r="A8" s="91" t="s">
        <v>100</v>
      </c>
      <c r="B8" s="119">
        <v>12.53</v>
      </c>
      <c r="C8" s="110">
        <f t="shared" si="0"/>
        <v>1.0045537632684476</v>
      </c>
      <c r="D8" s="144"/>
      <c r="E8" s="119">
        <v>29.68</v>
      </c>
      <c r="F8" s="110">
        <f t="shared" si="2"/>
        <v>0.7574674860654567</v>
      </c>
      <c r="G8" s="145"/>
      <c r="H8" s="120">
        <f t="shared" si="1"/>
        <v>42.21</v>
      </c>
      <c r="J8" s="121"/>
    </row>
    <row r="9" spans="1:10" s="79" customFormat="1" ht="15" customHeight="1">
      <c r="A9" s="91" t="s">
        <v>101</v>
      </c>
      <c r="B9" s="108">
        <v>5.68</v>
      </c>
      <c r="C9" s="110">
        <f t="shared" si="0"/>
        <v>0.45537632684475515</v>
      </c>
      <c r="D9" s="144"/>
      <c r="E9" s="108">
        <v>39</v>
      </c>
      <c r="F9" s="110">
        <f t="shared" si="2"/>
        <v>0.9953245268380327</v>
      </c>
      <c r="G9" s="145"/>
      <c r="H9" s="120">
        <f t="shared" si="1"/>
        <v>44.68</v>
      </c>
      <c r="J9" s="121"/>
    </row>
    <row r="10" spans="1:10" s="79" customFormat="1" ht="15" customHeight="1">
      <c r="A10" s="91" t="s">
        <v>102</v>
      </c>
      <c r="B10" s="108">
        <v>1</v>
      </c>
      <c r="C10" s="110">
        <f t="shared" si="0"/>
        <v>0.0801718885290062</v>
      </c>
      <c r="D10" s="144"/>
      <c r="E10" s="108">
        <v>7.25</v>
      </c>
      <c r="F10" s="110">
        <f t="shared" si="2"/>
        <v>0.1850282774250189</v>
      </c>
      <c r="G10" s="145"/>
      <c r="H10" s="120">
        <f t="shared" si="1"/>
        <v>8.25</v>
      </c>
      <c r="J10" s="121"/>
    </row>
    <row r="11" spans="1:10" s="79" customFormat="1" ht="15" customHeight="1">
      <c r="A11" s="91" t="s">
        <v>103</v>
      </c>
      <c r="B11" s="108">
        <v>8.5</v>
      </c>
      <c r="C11" s="110">
        <f t="shared" si="0"/>
        <v>0.6814610524965526</v>
      </c>
      <c r="D11" s="144"/>
      <c r="E11" s="108">
        <v>31.35</v>
      </c>
      <c r="F11" s="110">
        <f t="shared" si="2"/>
        <v>0.8000877927274954</v>
      </c>
      <c r="G11" s="145"/>
      <c r="H11" s="120">
        <f t="shared" si="1"/>
        <v>39.85</v>
      </c>
      <c r="J11" s="121"/>
    </row>
    <row r="12" spans="1:10" s="79" customFormat="1" ht="15" customHeight="1">
      <c r="A12" s="91" t="s">
        <v>104</v>
      </c>
      <c r="B12" s="108">
        <v>17.75</v>
      </c>
      <c r="C12" s="110">
        <f t="shared" si="0"/>
        <v>1.42305102138986</v>
      </c>
      <c r="D12" s="144"/>
      <c r="E12" s="108">
        <v>66.31</v>
      </c>
      <c r="F12" s="110">
        <f t="shared" si="2"/>
        <v>1.6923069070417938</v>
      </c>
      <c r="G12" s="145"/>
      <c r="H12" s="120">
        <f t="shared" si="1"/>
        <v>84.06</v>
      </c>
      <c r="J12" s="121"/>
    </row>
    <row r="13" spans="1:10" s="79" customFormat="1" ht="15" customHeight="1">
      <c r="A13" s="91" t="s">
        <v>105</v>
      </c>
      <c r="B13" s="108">
        <v>11</v>
      </c>
      <c r="C13" s="110">
        <f t="shared" si="0"/>
        <v>0.8818907738190681</v>
      </c>
      <c r="D13" s="144"/>
      <c r="E13" s="108">
        <v>47.22</v>
      </c>
      <c r="F13" s="110">
        <f t="shared" si="2"/>
        <v>1.2051083117254333</v>
      </c>
      <c r="G13" s="145"/>
      <c r="H13" s="120">
        <f t="shared" si="1"/>
        <v>58.22</v>
      </c>
      <c r="J13" s="121"/>
    </row>
    <row r="14" spans="1:10" s="79" customFormat="1" ht="15" customHeight="1">
      <c r="A14" s="91" t="s">
        <v>99</v>
      </c>
      <c r="B14" s="108">
        <v>10.5</v>
      </c>
      <c r="C14" s="110">
        <f t="shared" si="0"/>
        <v>0.8418048295545649</v>
      </c>
      <c r="D14" s="144"/>
      <c r="E14" s="108">
        <v>25.48</v>
      </c>
      <c r="F14" s="110">
        <f t="shared" si="2"/>
        <v>0.6502786908675148</v>
      </c>
      <c r="G14" s="145"/>
      <c r="H14" s="120">
        <f t="shared" si="1"/>
        <v>35.980000000000004</v>
      </c>
      <c r="J14" s="121"/>
    </row>
    <row r="15" spans="1:10" s="79" customFormat="1" ht="15" customHeight="1">
      <c r="A15" s="91" t="s">
        <v>98</v>
      </c>
      <c r="B15" s="108">
        <v>13</v>
      </c>
      <c r="C15" s="110">
        <f t="shared" si="0"/>
        <v>1.0422345508770805</v>
      </c>
      <c r="D15" s="144"/>
      <c r="E15" s="108">
        <v>60.51</v>
      </c>
      <c r="F15" s="110">
        <f t="shared" si="2"/>
        <v>1.5442842851017784</v>
      </c>
      <c r="G15" s="145"/>
      <c r="H15" s="120">
        <f t="shared" si="1"/>
        <v>73.50999999999999</v>
      </c>
      <c r="J15" s="121"/>
    </row>
    <row r="16" spans="1:10" s="79" customFormat="1" ht="15" customHeight="1">
      <c r="A16" s="91" t="s">
        <v>115</v>
      </c>
      <c r="B16" s="108">
        <v>17.5</v>
      </c>
      <c r="C16" s="110">
        <f t="shared" si="0"/>
        <v>1.4030080492576085</v>
      </c>
      <c r="D16" s="144"/>
      <c r="E16" s="108">
        <v>94.17</v>
      </c>
      <c r="F16" s="110">
        <f t="shared" si="2"/>
        <v>2.4033259151881423</v>
      </c>
      <c r="G16" s="145"/>
      <c r="H16" s="120">
        <f t="shared" si="1"/>
        <v>111.67</v>
      </c>
      <c r="J16" s="121"/>
    </row>
    <row r="17" spans="1:10" s="79" customFormat="1" ht="15" customHeight="1">
      <c r="A17" s="91" t="s">
        <v>116</v>
      </c>
      <c r="B17" s="108">
        <v>120.84</v>
      </c>
      <c r="C17" s="110">
        <f t="shared" si="0"/>
        <v>9.687971009845109</v>
      </c>
      <c r="D17" s="144"/>
      <c r="E17" s="108">
        <v>404.42</v>
      </c>
      <c r="F17" s="110">
        <f t="shared" si="2"/>
        <v>10.321260131893261</v>
      </c>
      <c r="G17" s="145"/>
      <c r="H17" s="120">
        <f t="shared" si="1"/>
        <v>525.26</v>
      </c>
      <c r="J17" s="121"/>
    </row>
    <row r="18" spans="1:10" s="79" customFormat="1" ht="15" customHeight="1">
      <c r="A18" s="91" t="s">
        <v>117</v>
      </c>
      <c r="B18" s="108">
        <v>3.92</v>
      </c>
      <c r="C18" s="110">
        <f t="shared" si="0"/>
        <v>0.3142738030337043</v>
      </c>
      <c r="D18" s="144"/>
      <c r="E18" s="108">
        <v>7.56</v>
      </c>
      <c r="F18" s="110">
        <f t="shared" si="2"/>
        <v>0.19293983135629555</v>
      </c>
      <c r="G18" s="145"/>
      <c r="H18" s="120">
        <f t="shared" si="1"/>
        <v>11.48</v>
      </c>
      <c r="J18" s="121"/>
    </row>
    <row r="19" spans="1:10" s="79" customFormat="1" ht="15" customHeight="1">
      <c r="A19" s="91" t="s">
        <v>118</v>
      </c>
      <c r="B19" s="108">
        <v>24.95</v>
      </c>
      <c r="C19" s="110">
        <f t="shared" si="0"/>
        <v>2.0002886187987046</v>
      </c>
      <c r="D19" s="144"/>
      <c r="E19" s="108">
        <v>72.13</v>
      </c>
      <c r="F19" s="110">
        <f t="shared" si="2"/>
        <v>1.8408399518160843</v>
      </c>
      <c r="G19" s="145"/>
      <c r="H19" s="120">
        <f t="shared" si="1"/>
        <v>97.08</v>
      </c>
      <c r="J19" s="121"/>
    </row>
    <row r="20" spans="1:10" s="79" customFormat="1" ht="15" customHeight="1">
      <c r="A20" s="91" t="s">
        <v>134</v>
      </c>
      <c r="B20" s="108">
        <v>16</v>
      </c>
      <c r="C20" s="110">
        <f t="shared" si="0"/>
        <v>1.2827502164640991</v>
      </c>
      <c r="D20" s="144"/>
      <c r="E20" s="108">
        <v>60.75</v>
      </c>
      <c r="F20" s="110">
        <f t="shared" si="2"/>
        <v>1.5504093591130894</v>
      </c>
      <c r="G20" s="145"/>
      <c r="H20" s="120">
        <f t="shared" si="1"/>
        <v>76.75</v>
      </c>
      <c r="J20" s="121"/>
    </row>
    <row r="21" spans="1:10" s="79" customFormat="1" ht="15" customHeight="1">
      <c r="A21" s="91" t="s">
        <v>135</v>
      </c>
      <c r="B21" s="108">
        <v>14</v>
      </c>
      <c r="C21" s="110">
        <f t="shared" si="0"/>
        <v>1.1224064394060869</v>
      </c>
      <c r="D21" s="144"/>
      <c r="E21" s="108">
        <v>70.85</v>
      </c>
      <c r="F21" s="110">
        <f t="shared" si="2"/>
        <v>1.808172890422426</v>
      </c>
      <c r="G21" s="145"/>
      <c r="H21" s="120">
        <f t="shared" si="1"/>
        <v>84.85</v>
      </c>
      <c r="J21" s="121"/>
    </row>
    <row r="22" spans="1:10" s="79" customFormat="1" ht="15" customHeight="1">
      <c r="A22" s="91" t="s">
        <v>136</v>
      </c>
      <c r="B22" s="108">
        <v>938.66</v>
      </c>
      <c r="C22" s="110">
        <f t="shared" si="0"/>
        <v>75.25414488663695</v>
      </c>
      <c r="D22" s="144"/>
      <c r="E22" s="108">
        <v>2810.37</v>
      </c>
      <c r="F22" s="110">
        <f t="shared" si="2"/>
        <v>71.72385103820005</v>
      </c>
      <c r="G22" s="145"/>
      <c r="H22" s="120">
        <f t="shared" si="1"/>
        <v>3749.0299999999997</v>
      </c>
      <c r="I22" s="25"/>
      <c r="J22" s="121"/>
    </row>
    <row r="23" spans="1:10" s="25" customFormat="1" ht="9" customHeight="1">
      <c r="A23" s="49"/>
      <c r="B23" s="108"/>
      <c r="C23" s="111"/>
      <c r="D23" s="112"/>
      <c r="E23" s="113"/>
      <c r="F23" s="111"/>
      <c r="G23" s="112"/>
      <c r="H23" s="120"/>
      <c r="I23" s="79"/>
      <c r="J23" s="124"/>
    </row>
    <row r="24" spans="1:10" s="79" customFormat="1" ht="15" customHeight="1">
      <c r="A24" s="89" t="s">
        <v>38</v>
      </c>
      <c r="B24" s="103">
        <f>SUM(B6:B23)</f>
        <v>1247.32</v>
      </c>
      <c r="C24" s="155">
        <f>SUM(C6:C23)</f>
        <v>100</v>
      </c>
      <c r="D24" s="90"/>
      <c r="E24" s="103">
        <f>SUM(E6:E23)</f>
        <v>3918.3199999999997</v>
      </c>
      <c r="F24" s="155">
        <f>SUM(F6:F23)</f>
        <v>100</v>
      </c>
      <c r="G24" s="90"/>
      <c r="H24" s="103">
        <f>B24+E24</f>
        <v>5165.639999999999</v>
      </c>
      <c r="I24"/>
      <c r="J24" s="121"/>
    </row>
    <row r="27" spans="1:10" s="34" customFormat="1" ht="11.25" customHeight="1">
      <c r="A27" s="189"/>
      <c r="B27" s="190"/>
      <c r="C27" s="190"/>
      <c r="D27" s="190"/>
      <c r="E27" s="190"/>
      <c r="F27" s="190"/>
      <c r="G27" s="190"/>
      <c r="H27" s="190"/>
      <c r="J27" s="126"/>
    </row>
    <row r="28" spans="5:10" s="34" customFormat="1" ht="15" customHeight="1">
      <c r="E28" s="49"/>
      <c r="F28" s="60"/>
      <c r="H28" s="60"/>
      <c r="J28" s="126"/>
    </row>
    <row r="29" spans="5:10" s="34" customFormat="1" ht="13.5">
      <c r="E29" s="49"/>
      <c r="F29" s="60"/>
      <c r="H29" s="60"/>
      <c r="J29" s="126"/>
    </row>
    <row r="30" spans="4:10" s="34" customFormat="1" ht="13.5">
      <c r="D30" s="32"/>
      <c r="E30" s="49"/>
      <c r="F30" s="60"/>
      <c r="H30" s="60"/>
      <c r="J30" s="126"/>
    </row>
    <row r="31" spans="4:10" s="34" customFormat="1" ht="13.5">
      <c r="D31" s="32"/>
      <c r="E31" s="49"/>
      <c r="F31" s="60"/>
      <c r="H31" s="60"/>
      <c r="J31" s="126"/>
    </row>
    <row r="32" spans="4:10" s="34" customFormat="1" ht="13.5">
      <c r="D32" s="48"/>
      <c r="E32" s="49"/>
      <c r="F32" s="60"/>
      <c r="H32" s="60"/>
      <c r="J32" s="126"/>
    </row>
    <row r="33" spans="4:10" s="34" customFormat="1" ht="13.5">
      <c r="D33" s="48"/>
      <c r="E33" s="49"/>
      <c r="F33" s="60"/>
      <c r="H33" s="60"/>
      <c r="J33" s="126"/>
    </row>
    <row r="34" spans="4:10" s="34" customFormat="1" ht="13.5">
      <c r="D34"/>
      <c r="E34" s="49"/>
      <c r="F34" s="60"/>
      <c r="H34" s="60"/>
      <c r="J34" s="126"/>
    </row>
    <row r="35" spans="4:10" s="34" customFormat="1" ht="13.5">
      <c r="D35"/>
      <c r="E35" s="49"/>
      <c r="F35" s="60"/>
      <c r="H35" s="60"/>
      <c r="J35" s="126"/>
    </row>
    <row r="36" spans="4:10" s="34" customFormat="1" ht="13.5">
      <c r="D36"/>
      <c r="E36" s="49"/>
      <c r="F36" s="60"/>
      <c r="H36" s="60"/>
      <c r="J36" s="126"/>
    </row>
    <row r="37" spans="4:10" s="34" customFormat="1" ht="13.5">
      <c r="D37"/>
      <c r="E37" s="39"/>
      <c r="F37" s="46"/>
      <c r="G37" s="32"/>
      <c r="H37" s="60"/>
      <c r="J37" s="126"/>
    </row>
    <row r="38" spans="4:10" s="34" customFormat="1" ht="13.5">
      <c r="D38"/>
      <c r="E38" s="39"/>
      <c r="F38" s="46"/>
      <c r="G38" s="32"/>
      <c r="H38" s="60"/>
      <c r="J38" s="126"/>
    </row>
    <row r="39" spans="5:8" ht="9.75">
      <c r="E39" s="39"/>
      <c r="F39" s="46"/>
      <c r="G39" s="32"/>
      <c r="H39" s="45"/>
    </row>
    <row r="40" spans="5:8" ht="9.75">
      <c r="E40" s="39"/>
      <c r="F40" s="46"/>
      <c r="G40" s="32"/>
      <c r="H40" s="45"/>
    </row>
    <row r="41" spans="5:8" ht="9.75">
      <c r="E41" s="39"/>
      <c r="F41" s="46"/>
      <c r="G41" s="32"/>
      <c r="H41" s="45"/>
    </row>
    <row r="42" spans="5:8" ht="9.75">
      <c r="E42" s="39"/>
      <c r="F42" s="46"/>
      <c r="G42" s="32"/>
      <c r="H42" s="45"/>
    </row>
    <row r="43" spans="5:8" ht="9.75">
      <c r="E43" s="39"/>
      <c r="F43" s="46"/>
      <c r="G43" s="32"/>
      <c r="H43" s="45"/>
    </row>
    <row r="44" spans="5:8" ht="9.75">
      <c r="E44" s="46"/>
      <c r="F44" s="32"/>
      <c r="G44" s="41"/>
      <c r="H44" s="45"/>
    </row>
    <row r="45" spans="5:8" ht="9.75">
      <c r="E45" s="46"/>
      <c r="F45" s="32"/>
      <c r="G45" s="41"/>
      <c r="H45" s="45"/>
    </row>
    <row r="46" spans="5:8" ht="9.75">
      <c r="E46" s="46"/>
      <c r="F46" s="32"/>
      <c r="G46" s="41"/>
      <c r="H46" s="45"/>
    </row>
    <row r="47" spans="5:8" ht="9.75">
      <c r="E47" s="51"/>
      <c r="F47" s="32"/>
      <c r="G47" s="41"/>
      <c r="H47" s="45"/>
    </row>
    <row r="48" spans="5:8" ht="9.75">
      <c r="E48" s="47"/>
      <c r="F48" s="48"/>
      <c r="G48" s="41"/>
      <c r="H48" s="45"/>
    </row>
    <row r="49" spans="5:8" ht="9.75">
      <c r="E49" s="47"/>
      <c r="F49" s="48"/>
      <c r="G49" s="41"/>
      <c r="H49" s="45"/>
    </row>
  </sheetData>
  <sheetProtection/>
  <mergeCells count="6">
    <mergeCell ref="A1:H1"/>
    <mergeCell ref="A27:H27"/>
    <mergeCell ref="E3:F3"/>
    <mergeCell ref="B3:C3"/>
    <mergeCell ref="A3:A4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F20" sqref="F20"/>
    </sheetView>
  </sheetViews>
  <sheetFormatPr defaultColWidth="9.33203125" defaultRowHeight="11.25"/>
  <cols>
    <col min="1" max="1" width="15.66015625" style="0" customWidth="1"/>
    <col min="2" max="2" width="10.16015625" style="0" customWidth="1"/>
    <col min="3" max="3" width="4" style="0" customWidth="1"/>
    <col min="4" max="4" width="10.16015625" style="2" customWidth="1"/>
    <col min="5" max="5" width="7.83203125" style="0" customWidth="1"/>
    <col min="6" max="6" width="10.16015625" style="0" customWidth="1"/>
    <col min="7" max="7" width="4" style="0" customWidth="1"/>
    <col min="8" max="8" width="10.16015625" style="2" customWidth="1"/>
    <col min="9" max="9" width="7.83203125" style="0" customWidth="1"/>
    <col min="10" max="10" width="10.16015625" style="0" customWidth="1"/>
    <col min="11" max="11" width="4" style="0" customWidth="1"/>
    <col min="12" max="12" width="10.16015625" style="0" customWidth="1"/>
  </cols>
  <sheetData>
    <row r="1" spans="1:12" ht="15.75" customHeight="1">
      <c r="A1" s="196" t="s">
        <v>149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12.75" customHeight="1">
      <c r="A2" s="30" t="s">
        <v>144</v>
      </c>
      <c r="B2" s="30"/>
      <c r="C2" s="30"/>
      <c r="D2" s="164"/>
      <c r="E2" s="30"/>
      <c r="F2" s="165"/>
      <c r="G2" s="165"/>
      <c r="H2" s="166"/>
      <c r="I2" s="165"/>
      <c r="J2" s="165"/>
      <c r="K2" s="165"/>
      <c r="L2" s="165"/>
    </row>
    <row r="3" ht="12.75" customHeight="1"/>
    <row r="4" spans="1:12" s="9" customFormat="1" ht="25.5" customHeight="1">
      <c r="A4" s="67" t="s">
        <v>39</v>
      </c>
      <c r="B4" s="50" t="s">
        <v>52</v>
      </c>
      <c r="C4" s="50"/>
      <c r="D4" s="24" t="s">
        <v>54</v>
      </c>
      <c r="E4" s="50"/>
      <c r="F4" s="50" t="s">
        <v>53</v>
      </c>
      <c r="G4" s="50"/>
      <c r="H4" s="24" t="s">
        <v>54</v>
      </c>
      <c r="I4" s="50"/>
      <c r="J4" s="50" t="s">
        <v>38</v>
      </c>
      <c r="K4" s="50"/>
      <c r="L4" s="24" t="s">
        <v>54</v>
      </c>
    </row>
    <row r="5" spans="1:17" ht="12.75" customHeight="1">
      <c r="A5" s="39"/>
      <c r="B5" s="25"/>
      <c r="C5" s="25"/>
      <c r="D5" s="41"/>
      <c r="E5" s="25"/>
      <c r="F5" s="25"/>
      <c r="G5" s="25"/>
      <c r="H5" s="41"/>
      <c r="I5" s="25"/>
      <c r="J5" s="25"/>
      <c r="K5" s="25"/>
      <c r="L5" s="41"/>
      <c r="N5" s="53"/>
      <c r="O5" s="51"/>
      <c r="P5" s="51"/>
      <c r="Q5" s="52"/>
    </row>
    <row r="6" spans="1:17" ht="12.75" customHeight="1">
      <c r="A6" s="39" t="s">
        <v>119</v>
      </c>
      <c r="B6" s="51">
        <v>1565</v>
      </c>
      <c r="C6" s="51"/>
      <c r="D6" s="52">
        <v>-2.1875</v>
      </c>
      <c r="E6" s="53"/>
      <c r="F6" s="51">
        <v>3964</v>
      </c>
      <c r="G6" s="51"/>
      <c r="H6" s="52">
        <v>0.5070993914807302</v>
      </c>
      <c r="I6" s="53"/>
      <c r="J6" s="51">
        <v>5529</v>
      </c>
      <c r="K6" s="51"/>
      <c r="L6" s="52">
        <v>-0.27056277056277056</v>
      </c>
      <c r="N6" s="53"/>
      <c r="O6" s="51"/>
      <c r="P6" s="51"/>
      <c r="Q6" s="52"/>
    </row>
    <row r="7" spans="1:17" ht="12.75" customHeight="1">
      <c r="A7" s="39" t="s">
        <v>120</v>
      </c>
      <c r="B7" s="51">
        <v>1535</v>
      </c>
      <c r="C7" s="51"/>
      <c r="D7" s="52">
        <f>+(B7-B6)/B6*100</f>
        <v>-1.9169329073482428</v>
      </c>
      <c r="E7" s="53"/>
      <c r="F7" s="51">
        <v>3980</v>
      </c>
      <c r="G7" s="51"/>
      <c r="H7" s="52">
        <f>+(F7-F6)/F6*100</f>
        <v>0.4036326942482341</v>
      </c>
      <c r="I7" s="53"/>
      <c r="J7" s="51">
        <v>5515</v>
      </c>
      <c r="K7" s="51"/>
      <c r="L7" s="52">
        <f>+(J7-J6)/J6*100</f>
        <v>-0.253210345451257</v>
      </c>
      <c r="N7" s="53"/>
      <c r="O7" s="51"/>
      <c r="P7" s="51"/>
      <c r="Q7" s="52"/>
    </row>
    <row r="8" spans="1:17" ht="12.75" customHeight="1">
      <c r="A8" s="39" t="s">
        <v>121</v>
      </c>
      <c r="B8" s="51">
        <v>1466.22</v>
      </c>
      <c r="C8" s="51"/>
      <c r="D8" s="52">
        <f aca="true" t="shared" si="0" ref="D8:D16">+(B8-B7)/B7*100</f>
        <v>-4.480781758957653</v>
      </c>
      <c r="E8" s="53"/>
      <c r="F8" s="51">
        <v>3891</v>
      </c>
      <c r="G8" s="51"/>
      <c r="H8" s="52">
        <f aca="true" t="shared" si="1" ref="H8:H15">+(F8-F7)/F7*100</f>
        <v>-2.2361809045226133</v>
      </c>
      <c r="I8" s="53"/>
      <c r="J8" s="51">
        <v>5357.22</v>
      </c>
      <c r="K8" s="51"/>
      <c r="L8" s="52">
        <f aca="true" t="shared" si="2" ref="L8:L16">+(J8-J7)/J7*100</f>
        <v>-2.8609247506799593</v>
      </c>
      <c r="N8" s="53"/>
      <c r="O8" s="51"/>
      <c r="P8" s="51"/>
      <c r="Q8" s="52"/>
    </row>
    <row r="9" spans="1:17" ht="12.75" customHeight="1">
      <c r="A9" s="39" t="s">
        <v>129</v>
      </c>
      <c r="B9" s="51">
        <v>1461</v>
      </c>
      <c r="C9" s="51"/>
      <c r="D9" s="52">
        <f t="shared" si="0"/>
        <v>-0.3560175144248494</v>
      </c>
      <c r="E9" s="53"/>
      <c r="F9" s="51">
        <v>3918</v>
      </c>
      <c r="G9" s="51"/>
      <c r="H9" s="52">
        <f t="shared" si="1"/>
        <v>0.6939090208172706</v>
      </c>
      <c r="I9" s="53"/>
      <c r="J9" s="51">
        <v>5379</v>
      </c>
      <c r="K9" s="51"/>
      <c r="L9" s="52">
        <f t="shared" si="2"/>
        <v>0.4065541456202983</v>
      </c>
      <c r="N9" s="53"/>
      <c r="O9" s="51"/>
      <c r="P9" s="51"/>
      <c r="Q9" s="52"/>
    </row>
    <row r="10" spans="1:17" ht="12.75" customHeight="1">
      <c r="A10" s="39" t="s">
        <v>130</v>
      </c>
      <c r="B10" s="51">
        <v>1455</v>
      </c>
      <c r="C10" s="51"/>
      <c r="D10" s="52">
        <f t="shared" si="0"/>
        <v>-0.41067761806981523</v>
      </c>
      <c r="E10" s="53"/>
      <c r="F10" s="51">
        <v>3859</v>
      </c>
      <c r="G10" s="51"/>
      <c r="H10" s="52">
        <f t="shared" si="1"/>
        <v>-1.5058703420112303</v>
      </c>
      <c r="I10" s="53"/>
      <c r="J10" s="51">
        <v>5314</v>
      </c>
      <c r="K10" s="51"/>
      <c r="L10" s="52">
        <f t="shared" si="2"/>
        <v>-1.2084030488938464</v>
      </c>
      <c r="N10" s="53"/>
      <c r="O10" s="51"/>
      <c r="P10" s="51"/>
      <c r="Q10" s="52"/>
    </row>
    <row r="11" spans="1:17" ht="12.75" customHeight="1">
      <c r="A11" s="39" t="s">
        <v>131</v>
      </c>
      <c r="B11" s="51">
        <v>1382</v>
      </c>
      <c r="C11" s="51"/>
      <c r="D11" s="52">
        <f t="shared" si="0"/>
        <v>-5.017182130584192</v>
      </c>
      <c r="E11" s="53"/>
      <c r="F11" s="51">
        <v>3840</v>
      </c>
      <c r="G11" s="51"/>
      <c r="H11" s="52">
        <f t="shared" si="1"/>
        <v>-0.4923555325213786</v>
      </c>
      <c r="I11" s="53"/>
      <c r="J11" s="51">
        <v>5222</v>
      </c>
      <c r="K11" s="51"/>
      <c r="L11" s="52">
        <f t="shared" si="2"/>
        <v>-1.7312758750470454</v>
      </c>
      <c r="N11" s="53"/>
      <c r="O11" s="51"/>
      <c r="P11" s="51"/>
      <c r="Q11" s="52"/>
    </row>
    <row r="12" spans="1:17" ht="12.75" customHeight="1">
      <c r="A12" s="39" t="s">
        <v>132</v>
      </c>
      <c r="B12" s="51">
        <v>1341</v>
      </c>
      <c r="C12" s="51"/>
      <c r="D12" s="52">
        <f t="shared" si="0"/>
        <v>-2.9667149059334297</v>
      </c>
      <c r="E12" s="53"/>
      <c r="F12" s="51">
        <v>3881</v>
      </c>
      <c r="G12" s="51"/>
      <c r="H12" s="52">
        <f t="shared" si="1"/>
        <v>1.0677083333333333</v>
      </c>
      <c r="I12" s="53"/>
      <c r="J12" s="51">
        <v>5222</v>
      </c>
      <c r="K12" s="51"/>
      <c r="L12" s="52">
        <f t="shared" si="2"/>
        <v>0</v>
      </c>
      <c r="N12" s="53"/>
      <c r="O12" s="51"/>
      <c r="P12" s="51"/>
      <c r="Q12" s="52"/>
    </row>
    <row r="13" spans="1:17" ht="12.75" customHeight="1">
      <c r="A13" s="39" t="s">
        <v>137</v>
      </c>
      <c r="B13" s="51">
        <v>1328</v>
      </c>
      <c r="C13" s="51"/>
      <c r="D13" s="52">
        <f t="shared" si="0"/>
        <v>-0.9694258016405668</v>
      </c>
      <c r="E13" s="53"/>
      <c r="F13" s="51">
        <v>3864</v>
      </c>
      <c r="G13" s="51"/>
      <c r="H13" s="52">
        <f t="shared" si="1"/>
        <v>-0.4380314351971141</v>
      </c>
      <c r="I13" s="53"/>
      <c r="J13" s="51">
        <v>5192</v>
      </c>
      <c r="K13" s="51"/>
      <c r="L13" s="52">
        <f t="shared" si="2"/>
        <v>-0.5744925315970892</v>
      </c>
      <c r="N13" s="53"/>
      <c r="O13" s="51"/>
      <c r="P13" s="51"/>
      <c r="Q13" s="52"/>
    </row>
    <row r="14" spans="1:17" ht="12.75" customHeight="1">
      <c r="A14" s="39" t="s">
        <v>138</v>
      </c>
      <c r="B14" s="51">
        <v>1262.29</v>
      </c>
      <c r="D14" s="52">
        <f t="shared" si="0"/>
        <v>-4.948042168674702</v>
      </c>
      <c r="F14" s="51">
        <v>3845.92</v>
      </c>
      <c r="H14" s="52">
        <f t="shared" si="1"/>
        <v>-0.46790890269150953</v>
      </c>
      <c r="J14" s="51">
        <f>B14+F14</f>
        <v>5108.21</v>
      </c>
      <c r="L14" s="52">
        <f t="shared" si="2"/>
        <v>-1.6138289676425264</v>
      </c>
      <c r="N14" s="53"/>
      <c r="O14" s="51"/>
      <c r="P14" s="51"/>
      <c r="Q14" s="52"/>
    </row>
    <row r="15" spans="1:17" ht="12.75" customHeight="1">
      <c r="A15" s="39" t="s">
        <v>140</v>
      </c>
      <c r="B15" s="51">
        <v>1278.9</v>
      </c>
      <c r="D15" s="52">
        <f t="shared" si="0"/>
        <v>1.31586244048516</v>
      </c>
      <c r="F15" s="51">
        <v>4001.7</v>
      </c>
      <c r="H15" s="52">
        <f t="shared" si="1"/>
        <v>4.050526271997331</v>
      </c>
      <c r="J15" s="51">
        <f>B15+F15</f>
        <v>5280.6</v>
      </c>
      <c r="L15" s="52">
        <f t="shared" si="2"/>
        <v>3.3747633711221803</v>
      </c>
      <c r="N15" s="53"/>
      <c r="O15" s="51"/>
      <c r="P15" s="51"/>
      <c r="Q15" s="52"/>
    </row>
    <row r="16" spans="1:17" ht="12.75" customHeight="1">
      <c r="A16" s="39" t="s">
        <v>142</v>
      </c>
      <c r="B16" s="51">
        <v>1247.32</v>
      </c>
      <c r="D16" s="52">
        <f t="shared" si="0"/>
        <v>-2.469309562905634</v>
      </c>
      <c r="F16" s="51">
        <v>3918.32</v>
      </c>
      <c r="H16" s="52">
        <f>+(F16-F15)/F15*100</f>
        <v>-2.083614463852854</v>
      </c>
      <c r="J16" s="51">
        <v>5166</v>
      </c>
      <c r="L16" s="52">
        <f t="shared" si="2"/>
        <v>-2.170207930916948</v>
      </c>
      <c r="O16" s="51"/>
      <c r="Q16" s="52"/>
    </row>
    <row r="17" spans="1:15" ht="12.75" customHeight="1">
      <c r="A17" s="68"/>
      <c r="B17" s="7"/>
      <c r="C17" s="7"/>
      <c r="D17" s="11"/>
      <c r="E17" s="7"/>
      <c r="F17" s="7"/>
      <c r="G17" s="7"/>
      <c r="H17" s="11"/>
      <c r="I17" s="7"/>
      <c r="J17" s="7"/>
      <c r="K17" s="7"/>
      <c r="L17" s="11"/>
      <c r="O17" s="51"/>
    </row>
    <row r="18" spans="3:15" ht="9.75">
      <c r="C18" s="171"/>
      <c r="O18" s="51"/>
    </row>
    <row r="19" spans="2:6" ht="9.75">
      <c r="B19" s="1"/>
      <c r="F19" s="1"/>
    </row>
    <row r="20" spans="2:6" ht="9.75">
      <c r="B20" s="1"/>
      <c r="C20" s="1"/>
      <c r="D20" s="1"/>
      <c r="E20" s="1"/>
      <c r="F20" s="1"/>
    </row>
    <row r="29" spans="14:17" ht="9.75">
      <c r="N29" s="53"/>
      <c r="O29" s="51"/>
      <c r="P29" s="51"/>
      <c r="Q29" s="52"/>
    </row>
    <row r="30" spans="14:17" ht="9.75">
      <c r="N30" s="53"/>
      <c r="O30" s="51"/>
      <c r="P30" s="51"/>
      <c r="Q30" s="52"/>
    </row>
    <row r="31" spans="14:17" ht="9.75">
      <c r="N31" s="53"/>
      <c r="O31" s="51"/>
      <c r="P31" s="51"/>
      <c r="Q31" s="52"/>
    </row>
    <row r="32" spans="14:17" ht="9.75">
      <c r="N32" s="53"/>
      <c r="O32" s="51"/>
      <c r="P32" s="51"/>
      <c r="Q32" s="52"/>
    </row>
    <row r="33" spans="14:17" ht="9.75">
      <c r="N33" s="53"/>
      <c r="O33" s="51"/>
      <c r="P33" s="51"/>
      <c r="Q33" s="52"/>
    </row>
    <row r="34" spans="14:17" ht="9.75">
      <c r="N34" s="53"/>
      <c r="O34" s="51"/>
      <c r="P34" s="51"/>
      <c r="Q34" s="52"/>
    </row>
    <row r="35" spans="14:17" ht="9.75">
      <c r="N35" s="53"/>
      <c r="O35" s="51"/>
      <c r="P35" s="51"/>
      <c r="Q35" s="52"/>
    </row>
    <row r="36" spans="14:17" ht="9.75">
      <c r="N36" s="53"/>
      <c r="O36" s="51"/>
      <c r="P36" s="51"/>
      <c r="Q36" s="52"/>
    </row>
    <row r="37" spans="14:17" ht="9.75">
      <c r="N37" s="53"/>
      <c r="O37" s="51"/>
      <c r="P37" s="51"/>
      <c r="Q37" s="52"/>
    </row>
    <row r="38" spans="14:17" ht="9.75">
      <c r="N38" s="53"/>
      <c r="O38" s="51"/>
      <c r="P38" s="51"/>
      <c r="Q38" s="52"/>
    </row>
    <row r="39" spans="14:17" ht="9.75">
      <c r="N39" s="53"/>
      <c r="O39" s="51"/>
      <c r="P39" s="51"/>
      <c r="Q39" s="52"/>
    </row>
    <row r="40" spans="14:17" ht="9.75">
      <c r="N40" s="53"/>
      <c r="O40" s="51"/>
      <c r="P40" s="51"/>
      <c r="Q40" s="52"/>
    </row>
    <row r="41" spans="14:17" ht="9.75">
      <c r="N41" s="53"/>
      <c r="O41" s="51"/>
      <c r="P41" s="51"/>
      <c r="Q41" s="52"/>
    </row>
    <row r="42" spans="14:17" ht="9.75">
      <c r="N42" s="53"/>
      <c r="O42" s="51"/>
      <c r="P42" s="51"/>
      <c r="Q42" s="52"/>
    </row>
    <row r="43" spans="15:17" ht="9.75">
      <c r="O43" s="51"/>
      <c r="Q43" s="5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">
      <selection activeCell="Y15" sqref="Y15"/>
    </sheetView>
  </sheetViews>
  <sheetFormatPr defaultColWidth="9.33203125" defaultRowHeight="11.25"/>
  <cols>
    <col min="1" max="1" width="15.66015625" style="0" customWidth="1"/>
    <col min="2" max="2" width="6.16015625" style="61" customWidth="1"/>
    <col min="3" max="3" width="4.66015625" style="2" customWidth="1"/>
    <col min="4" max="4" width="1.83203125" style="2" customWidth="1"/>
    <col min="5" max="5" width="4.16015625" style="64" customWidth="1"/>
    <col min="6" max="6" width="4.66015625" style="2" customWidth="1"/>
    <col min="7" max="7" width="1.83203125" style="2" customWidth="1"/>
    <col min="8" max="8" width="6.16015625" style="3" customWidth="1"/>
    <col min="9" max="9" width="4.66015625" style="2" customWidth="1"/>
    <col min="10" max="10" width="2" style="2" customWidth="1"/>
    <col min="11" max="11" width="6.33203125" style="3" customWidth="1"/>
    <col min="12" max="12" width="4.66015625" style="2" customWidth="1"/>
    <col min="13" max="13" width="1.5" style="2" customWidth="1"/>
    <col min="14" max="14" width="4.16015625" style="3" customWidth="1"/>
    <col min="15" max="15" width="4.66015625" style="2" customWidth="1"/>
    <col min="16" max="16" width="1.83203125" style="2" customWidth="1"/>
    <col min="17" max="17" width="4.16015625" style="3" customWidth="1"/>
    <col min="18" max="18" width="4.66015625" style="2" customWidth="1"/>
    <col min="19" max="19" width="1.83203125" style="2" customWidth="1"/>
    <col min="20" max="20" width="4.16015625" style="3" customWidth="1"/>
    <col min="21" max="21" width="4.66015625" style="2" customWidth="1"/>
    <col min="22" max="22" width="1.83203125" style="2" customWidth="1"/>
    <col min="23" max="23" width="3.83203125" style="3" customWidth="1"/>
    <col min="24" max="24" width="3.66015625" style="2" customWidth="1"/>
    <col min="25" max="25" width="7" style="18" customWidth="1"/>
  </cols>
  <sheetData>
    <row r="1" spans="1:25" s="9" customFormat="1" ht="17.25" customHeight="1">
      <c r="A1" s="75" t="s">
        <v>158</v>
      </c>
      <c r="B1" s="160"/>
      <c r="C1" s="161"/>
      <c r="D1" s="161"/>
      <c r="E1" s="162"/>
      <c r="F1" s="161"/>
      <c r="G1" s="161"/>
      <c r="H1" s="163"/>
      <c r="I1" s="161"/>
      <c r="J1" s="161"/>
      <c r="K1" s="163"/>
      <c r="L1" s="161"/>
      <c r="M1" s="161"/>
      <c r="N1" s="163"/>
      <c r="O1" s="161"/>
      <c r="P1" s="161"/>
      <c r="Q1" s="163"/>
      <c r="R1" s="161"/>
      <c r="S1" s="161"/>
      <c r="T1" s="163"/>
      <c r="U1" s="161"/>
      <c r="V1" s="4"/>
      <c r="W1" s="77"/>
      <c r="X1" s="4"/>
      <c r="Y1" s="92"/>
    </row>
    <row r="2" spans="1:25" s="9" customFormat="1" ht="15" customHeight="1">
      <c r="A2" s="75" t="s">
        <v>145</v>
      </c>
      <c r="B2" s="160"/>
      <c r="C2" s="161"/>
      <c r="D2" s="161"/>
      <c r="E2" s="162"/>
      <c r="F2" s="161"/>
      <c r="G2" s="161"/>
      <c r="H2" s="163"/>
      <c r="I2" s="161"/>
      <c r="J2" s="161"/>
      <c r="K2" s="163"/>
      <c r="L2" s="161"/>
      <c r="M2" s="161"/>
      <c r="N2" s="163"/>
      <c r="O2" s="161"/>
      <c r="P2" s="161"/>
      <c r="Q2" s="163"/>
      <c r="R2" s="161"/>
      <c r="S2" s="161"/>
      <c r="T2" s="163"/>
      <c r="U2" s="161"/>
      <c r="V2" s="4"/>
      <c r="W2" s="77"/>
      <c r="X2" s="4"/>
      <c r="Y2" s="92"/>
    </row>
    <row r="3" ht="12.75" customHeight="1"/>
    <row r="4" spans="1:25" s="9" customFormat="1" ht="15" customHeight="1">
      <c r="A4" s="200" t="s">
        <v>128</v>
      </c>
      <c r="B4" s="186" t="s">
        <v>63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97" t="s">
        <v>38</v>
      </c>
    </row>
    <row r="5" spans="1:25" s="9" customFormat="1" ht="15" customHeight="1">
      <c r="A5" s="201"/>
      <c r="B5" s="186" t="s">
        <v>55</v>
      </c>
      <c r="C5" s="186"/>
      <c r="D5" s="93"/>
      <c r="E5" s="186" t="s">
        <v>56</v>
      </c>
      <c r="F5" s="186"/>
      <c r="G5" s="93"/>
      <c r="H5" s="186" t="s">
        <v>57</v>
      </c>
      <c r="I5" s="186"/>
      <c r="J5" s="93"/>
      <c r="K5" s="186" t="s">
        <v>58</v>
      </c>
      <c r="L5" s="186"/>
      <c r="M5" s="93"/>
      <c r="N5" s="186" t="s">
        <v>59</v>
      </c>
      <c r="O5" s="186"/>
      <c r="P5" s="93"/>
      <c r="Q5" s="186" t="s">
        <v>60</v>
      </c>
      <c r="R5" s="186"/>
      <c r="S5" s="93"/>
      <c r="T5" s="186" t="s">
        <v>61</v>
      </c>
      <c r="U5" s="186"/>
      <c r="V5" s="93"/>
      <c r="W5" s="186" t="s">
        <v>62</v>
      </c>
      <c r="X5" s="186"/>
      <c r="Y5" s="198"/>
    </row>
    <row r="6" spans="1:25" s="9" customFormat="1" ht="15" customHeight="1">
      <c r="A6" s="202"/>
      <c r="B6" s="63" t="s">
        <v>49</v>
      </c>
      <c r="C6" s="38" t="s">
        <v>50</v>
      </c>
      <c r="D6" s="38"/>
      <c r="E6" s="65" t="s">
        <v>49</v>
      </c>
      <c r="F6" s="38" t="s">
        <v>50</v>
      </c>
      <c r="G6" s="38"/>
      <c r="H6" s="44" t="s">
        <v>49</v>
      </c>
      <c r="I6" s="38" t="s">
        <v>50</v>
      </c>
      <c r="J6" s="38"/>
      <c r="K6" s="44" t="s">
        <v>49</v>
      </c>
      <c r="L6" s="38" t="s">
        <v>50</v>
      </c>
      <c r="M6" s="38"/>
      <c r="N6" s="44" t="s">
        <v>49</v>
      </c>
      <c r="O6" s="38" t="s">
        <v>50</v>
      </c>
      <c r="P6" s="38"/>
      <c r="Q6" s="44" t="s">
        <v>49</v>
      </c>
      <c r="R6" s="38" t="s">
        <v>50</v>
      </c>
      <c r="S6" s="38"/>
      <c r="T6" s="44" t="s">
        <v>49</v>
      </c>
      <c r="U6" s="38" t="s">
        <v>50</v>
      </c>
      <c r="V6" s="38"/>
      <c r="W6" s="44" t="s">
        <v>49</v>
      </c>
      <c r="X6" s="38" t="s">
        <v>50</v>
      </c>
      <c r="Y6" s="199"/>
    </row>
    <row r="7" spans="1:25" ht="12.75" customHeight="1">
      <c r="A7" s="25"/>
      <c r="B7" s="127"/>
      <c r="C7" s="128"/>
      <c r="D7" s="129"/>
      <c r="E7" s="130"/>
      <c r="F7" s="129"/>
      <c r="G7" s="129"/>
      <c r="H7" s="118"/>
      <c r="I7" s="129"/>
      <c r="J7" s="41"/>
      <c r="K7" s="40"/>
      <c r="L7" s="41"/>
      <c r="M7" s="41"/>
      <c r="N7" s="40"/>
      <c r="O7" s="41"/>
      <c r="P7" s="41"/>
      <c r="Q7" s="40"/>
      <c r="R7" s="41"/>
      <c r="S7" s="41"/>
      <c r="T7" s="40"/>
      <c r="U7" s="41"/>
      <c r="V7" s="41"/>
      <c r="W7" s="40"/>
      <c r="X7" s="42"/>
      <c r="Y7" s="31"/>
    </row>
    <row r="8" spans="1:26" s="9" customFormat="1" ht="15" customHeight="1">
      <c r="A8" s="74" t="s">
        <v>123</v>
      </c>
      <c r="B8" s="95">
        <v>40.95</v>
      </c>
      <c r="C8" s="78">
        <f>+(B8/$Y8)*100</f>
        <v>12.859161563824777</v>
      </c>
      <c r="D8" s="72"/>
      <c r="E8" s="95">
        <v>72</v>
      </c>
      <c r="F8" s="78">
        <f>+(E8/$Y8)*100</f>
        <v>22.609514837494114</v>
      </c>
      <c r="G8" s="72"/>
      <c r="H8" s="95">
        <v>41.5</v>
      </c>
      <c r="I8" s="78">
        <f>+(H8/$Y8)*100</f>
        <v>13.03187313550008</v>
      </c>
      <c r="J8" s="72"/>
      <c r="K8" s="95">
        <v>58</v>
      </c>
      <c r="L8" s="78">
        <f>+(K8/$Y8)*100</f>
        <v>18.213220285759146</v>
      </c>
      <c r="M8" s="95"/>
      <c r="N8" s="95">
        <v>34</v>
      </c>
      <c r="O8" s="78">
        <f>+(N8/$Y8)*100</f>
        <v>10.676715339927775</v>
      </c>
      <c r="P8" s="78"/>
      <c r="Q8" s="95">
        <v>27</v>
      </c>
      <c r="R8" s="78">
        <f>+(Q8/$Y8)*100</f>
        <v>8.478568064060292</v>
      </c>
      <c r="S8" s="78"/>
      <c r="T8" s="95">
        <v>35</v>
      </c>
      <c r="U8" s="78">
        <f>+(T8/$Y8)*100</f>
        <v>10.990736379337417</v>
      </c>
      <c r="V8" s="95"/>
      <c r="W8" s="95">
        <v>10</v>
      </c>
      <c r="X8" s="78">
        <f>+(W8/$Y8)*100</f>
        <v>3.140210394096404</v>
      </c>
      <c r="Y8" s="95">
        <f>B8+E8+H8+K8+N8+Q8+T8+W8</f>
        <v>318.45</v>
      </c>
      <c r="Z8" s="154"/>
    </row>
    <row r="9" spans="1:26" s="9" customFormat="1" ht="15" customHeight="1">
      <c r="A9" s="74" t="s">
        <v>124</v>
      </c>
      <c r="B9" s="95">
        <v>54.53</v>
      </c>
      <c r="C9" s="78">
        <f>+(B9/$Y9)*100</f>
        <v>5.623098736787832</v>
      </c>
      <c r="D9" s="95"/>
      <c r="E9" s="95">
        <v>111.42</v>
      </c>
      <c r="F9" s="78">
        <f>+(E9/$Y9)*100</f>
        <v>11.48955916473318</v>
      </c>
      <c r="G9" s="95"/>
      <c r="H9" s="95">
        <v>133.52</v>
      </c>
      <c r="I9" s="78">
        <f>+(H9/$Y9)*100</f>
        <v>13.768497035318383</v>
      </c>
      <c r="J9" s="95"/>
      <c r="K9" s="95">
        <v>186.53</v>
      </c>
      <c r="L9" s="78">
        <f>+(K9/$Y9)*100</f>
        <v>19.23485434390307</v>
      </c>
      <c r="M9" s="78"/>
      <c r="N9" s="95">
        <v>175</v>
      </c>
      <c r="O9" s="78">
        <f>+(N9/$Y9)*100</f>
        <v>18.045888115493682</v>
      </c>
      <c r="P9" s="95"/>
      <c r="Q9" s="95">
        <v>171.75</v>
      </c>
      <c r="R9" s="78">
        <f>+(Q9/$Y9)*100</f>
        <v>17.7107501933488</v>
      </c>
      <c r="S9" s="95"/>
      <c r="T9" s="95">
        <v>109</v>
      </c>
      <c r="U9" s="78">
        <f>+(T9/$Y9)*100</f>
        <v>11.240010311936066</v>
      </c>
      <c r="V9" s="78"/>
      <c r="W9" s="95">
        <v>28</v>
      </c>
      <c r="X9" s="78">
        <f>+(W9/$Y9)*100</f>
        <v>2.8873420984789897</v>
      </c>
      <c r="Y9" s="95">
        <f>B9+E9+H9+K9+N9+Q9+T9+W9</f>
        <v>969.75</v>
      </c>
      <c r="Z9" s="154"/>
    </row>
    <row r="10" spans="1:26" s="9" customFormat="1" ht="15" customHeight="1">
      <c r="A10" s="74" t="s">
        <v>125</v>
      </c>
      <c r="B10" s="95">
        <v>45.75</v>
      </c>
      <c r="C10" s="78">
        <f>+(B10/$Y10)*100</f>
        <v>3.7900125919544037</v>
      </c>
      <c r="D10" s="95"/>
      <c r="E10" s="95">
        <v>157.11</v>
      </c>
      <c r="F10" s="78">
        <f>+(E10/$Y10)*100</f>
        <v>13.01527602889522</v>
      </c>
      <c r="G10" s="95"/>
      <c r="H10" s="95">
        <v>168.96</v>
      </c>
      <c r="I10" s="78">
        <f>+(H10/$Y10)*100</f>
        <v>13.99695142156538</v>
      </c>
      <c r="J10" s="95"/>
      <c r="K10" s="95">
        <v>246.3</v>
      </c>
      <c r="L10" s="78">
        <f>+(K10/$Y10)*100</f>
        <v>20.403936642587315</v>
      </c>
      <c r="M10" s="78"/>
      <c r="N10" s="95">
        <v>206</v>
      </c>
      <c r="O10" s="78">
        <f>+(N10/$Y10)*100</f>
        <v>17.06541188945589</v>
      </c>
      <c r="P10" s="95"/>
      <c r="Q10" s="95">
        <v>203</v>
      </c>
      <c r="R10" s="78">
        <f>+(Q10/$Y10)*100</f>
        <v>16.81688647359003</v>
      </c>
      <c r="S10" s="95"/>
      <c r="T10" s="95">
        <v>146</v>
      </c>
      <c r="U10" s="78">
        <f>+(T10/$Y10)*100</f>
        <v>12.094903572138643</v>
      </c>
      <c r="V10" s="78"/>
      <c r="W10" s="95">
        <v>34</v>
      </c>
      <c r="X10" s="78">
        <f>+(W10/$Y10)*100</f>
        <v>2.8166213798131086</v>
      </c>
      <c r="Y10" s="95">
        <f>B10+E10+H10+K10+N10+Q10+T10+W10</f>
        <v>1207.1200000000001</v>
      </c>
      <c r="Z10" s="154"/>
    </row>
    <row r="11" spans="1:26" s="9" customFormat="1" ht="15" customHeight="1">
      <c r="A11" s="74" t="s">
        <v>141</v>
      </c>
      <c r="B11" s="95">
        <v>87.11</v>
      </c>
      <c r="C11" s="78">
        <f>+(B11/$Y11)*100</f>
        <v>3.325037598002916</v>
      </c>
      <c r="D11" s="95"/>
      <c r="E11" s="95">
        <v>258.01</v>
      </c>
      <c r="F11" s="78">
        <f>+(E11/$Y11)*100</f>
        <v>9.848386530372315</v>
      </c>
      <c r="G11" s="95"/>
      <c r="H11" s="95">
        <v>350.75</v>
      </c>
      <c r="I11" s="78">
        <f>+(H11/$Y11)*100</f>
        <v>13.388324388698457</v>
      </c>
      <c r="J11" s="95"/>
      <c r="K11" s="95">
        <v>537.1</v>
      </c>
      <c r="L11" s="78">
        <f>+(K11/$Y11)*100</f>
        <v>20.501408493713306</v>
      </c>
      <c r="M11" s="78"/>
      <c r="N11" s="95">
        <v>522.93</v>
      </c>
      <c r="O11" s="78">
        <f>+(N11/$Y11)*100</f>
        <v>19.96053163957829</v>
      </c>
      <c r="P11" s="95"/>
      <c r="Q11" s="95">
        <v>451.5</v>
      </c>
      <c r="R11" s="78">
        <f>+(Q11/$Y11)*100</f>
        <v>17.234008443328168</v>
      </c>
      <c r="S11" s="95"/>
      <c r="T11" s="95">
        <v>337.42</v>
      </c>
      <c r="U11" s="78">
        <f>+(T11/$Y11)*100</f>
        <v>12.879510806085914</v>
      </c>
      <c r="V11" s="78"/>
      <c r="W11" s="95">
        <v>75</v>
      </c>
      <c r="X11" s="78">
        <f>+(W11/$Y11)*100</f>
        <v>2.862792100220626</v>
      </c>
      <c r="Y11" s="95">
        <f>B11+E11+H11+K11+N11+Q11+T11+W11</f>
        <v>2619.82</v>
      </c>
      <c r="Z11" s="154"/>
    </row>
    <row r="12" spans="1:26" ht="6.75" customHeight="1">
      <c r="A12" s="25"/>
      <c r="B12" s="95"/>
      <c r="C12" s="78"/>
      <c r="D12" s="41"/>
      <c r="E12" s="95"/>
      <c r="F12" s="78"/>
      <c r="G12" s="41"/>
      <c r="H12" s="62"/>
      <c r="I12" s="78"/>
      <c r="J12" s="41"/>
      <c r="K12" s="95"/>
      <c r="L12" s="78"/>
      <c r="M12" s="41"/>
      <c r="N12" s="95"/>
      <c r="O12" s="78"/>
      <c r="P12" s="41"/>
      <c r="Q12" s="62"/>
      <c r="R12" s="78"/>
      <c r="S12" s="41"/>
      <c r="T12" s="62"/>
      <c r="U12" s="78"/>
      <c r="V12" s="41"/>
      <c r="W12" s="62"/>
      <c r="X12" s="78"/>
      <c r="Y12" s="82"/>
      <c r="Z12" s="154"/>
    </row>
    <row r="13" spans="1:26" s="9" customFormat="1" ht="20.25">
      <c r="A13" s="94" t="s">
        <v>91</v>
      </c>
      <c r="B13" s="95">
        <v>7.5</v>
      </c>
      <c r="C13" s="78">
        <f>+(B13/$Y13)*100</f>
        <v>14.85148514851485</v>
      </c>
      <c r="D13" s="72"/>
      <c r="E13" s="95">
        <v>11</v>
      </c>
      <c r="F13" s="78">
        <f>+(E13/$Y13)*100</f>
        <v>21.782178217821784</v>
      </c>
      <c r="G13" s="72"/>
      <c r="H13" s="95">
        <v>10</v>
      </c>
      <c r="I13" s="78">
        <f>+(H13/$Y13)*100</f>
        <v>19.801980198019802</v>
      </c>
      <c r="J13" s="72"/>
      <c r="K13" s="95">
        <v>13</v>
      </c>
      <c r="L13" s="78">
        <f>+(K13/$Y13)*100</f>
        <v>25.742574257425744</v>
      </c>
      <c r="M13" s="72"/>
      <c r="N13" s="95">
        <v>6</v>
      </c>
      <c r="O13" s="78">
        <f>+(N13/$Y13)*100</f>
        <v>11.881188118811881</v>
      </c>
      <c r="P13" s="72"/>
      <c r="Q13" s="95">
        <v>0</v>
      </c>
      <c r="R13" s="78">
        <f>+(Q13/$Y13)*100</f>
        <v>0</v>
      </c>
      <c r="S13" s="72"/>
      <c r="T13" s="95">
        <v>2</v>
      </c>
      <c r="U13" s="78">
        <f>+(T13/$Y13)*100</f>
        <v>3.9603960396039604</v>
      </c>
      <c r="V13" s="72"/>
      <c r="W13" s="95">
        <v>1</v>
      </c>
      <c r="X13" s="78">
        <f>+(W13/$Y13)*100</f>
        <v>1.9801980198019802</v>
      </c>
      <c r="Y13" s="82">
        <f>B13+E13+H13+K13+N13+Q13+T13+W13</f>
        <v>50.5</v>
      </c>
      <c r="Z13" s="154"/>
    </row>
    <row r="14" spans="1:25" ht="12.75" customHeight="1">
      <c r="A14" s="57"/>
      <c r="B14" s="78"/>
      <c r="C14" s="42"/>
      <c r="D14" s="41"/>
      <c r="E14" s="40"/>
      <c r="F14" s="42"/>
      <c r="G14" s="41"/>
      <c r="H14" s="40"/>
      <c r="I14" s="42"/>
      <c r="J14" s="41"/>
      <c r="K14" s="40"/>
      <c r="L14" s="42"/>
      <c r="M14" s="41"/>
      <c r="N14" s="40"/>
      <c r="O14" s="42"/>
      <c r="P14" s="41"/>
      <c r="Q14" s="40"/>
      <c r="R14" s="42"/>
      <c r="S14" s="41"/>
      <c r="T14" s="40"/>
      <c r="U14" s="42"/>
      <c r="V14" s="41"/>
      <c r="W14" s="40"/>
      <c r="X14" s="42"/>
      <c r="Y14" s="40"/>
    </row>
    <row r="15" spans="1:26" s="9" customFormat="1" ht="15" customHeight="1">
      <c r="A15" s="33" t="s">
        <v>38</v>
      </c>
      <c r="B15" s="63">
        <f>SUM(B8:B13)</f>
        <v>235.84000000000003</v>
      </c>
      <c r="C15" s="54">
        <f>+(B15/$Y15)*100</f>
        <v>4.565552380731139</v>
      </c>
      <c r="D15" s="38"/>
      <c r="E15" s="44">
        <f>SUM(E8:E13)</f>
        <v>609.54</v>
      </c>
      <c r="F15" s="54">
        <f>+(E15/$Y15)*100</f>
        <v>11.799893140056216</v>
      </c>
      <c r="G15" s="38"/>
      <c r="H15" s="44">
        <f>SUM(H8:H13)</f>
        <v>704.73</v>
      </c>
      <c r="I15" s="54">
        <f>+(H15/$Y15)*100</f>
        <v>13.642646409738193</v>
      </c>
      <c r="J15" s="38"/>
      <c r="K15" s="44">
        <f>SUM(K8:K13)</f>
        <v>1040.93</v>
      </c>
      <c r="L15" s="54">
        <f>+(K15/$Y15)*100</f>
        <v>20.15103646401995</v>
      </c>
      <c r="M15" s="38"/>
      <c r="N15" s="44">
        <f>SUM(N8:N13)</f>
        <v>943.93</v>
      </c>
      <c r="O15" s="54">
        <f>+(N15/$Y15)*100</f>
        <v>18.27324397364121</v>
      </c>
      <c r="P15" s="38"/>
      <c r="Q15" s="44">
        <f>SUM(Q8:Q13)</f>
        <v>853.25</v>
      </c>
      <c r="R15" s="54">
        <f>+(Q15/$Y15)*100</f>
        <v>16.517798375419115</v>
      </c>
      <c r="S15" s="38"/>
      <c r="T15" s="44">
        <f>SUM(T8:T13)</f>
        <v>629.4200000000001</v>
      </c>
      <c r="U15" s="54">
        <f>+(T15/$Y15)*100</f>
        <v>12.18474380715652</v>
      </c>
      <c r="V15" s="38"/>
      <c r="W15" s="44">
        <f>SUM(W8:W13)</f>
        <v>148</v>
      </c>
      <c r="X15" s="54">
        <f>+(W15/$Y15)*100</f>
        <v>2.8650854492376547</v>
      </c>
      <c r="Y15" s="44">
        <f>SUM(Y8:Y13)</f>
        <v>5165.64</v>
      </c>
      <c r="Z15" s="154"/>
    </row>
    <row r="19" spans="5:15" ht="9.75">
      <c r="E19"/>
      <c r="F19" s="61"/>
      <c r="H19"/>
      <c r="I19" s="61"/>
      <c r="K19"/>
      <c r="L19" s="61"/>
      <c r="N19"/>
      <c r="O19" s="61"/>
    </row>
    <row r="20" spans="5:15" ht="9.75">
      <c r="E20"/>
      <c r="F20" s="61"/>
      <c r="H20"/>
      <c r="I20" s="61"/>
      <c r="K20"/>
      <c r="L20" s="61"/>
      <c r="N20"/>
      <c r="O20" s="61"/>
    </row>
    <row r="21" spans="5:15" ht="9.75">
      <c r="E21"/>
      <c r="F21" s="61"/>
      <c r="H21"/>
      <c r="I21" s="61"/>
      <c r="K21"/>
      <c r="L21" s="61"/>
      <c r="N21"/>
      <c r="O21" s="61"/>
    </row>
    <row r="22" spans="5:15" ht="9.75">
      <c r="E22"/>
      <c r="F22" s="61"/>
      <c r="H22"/>
      <c r="I22" s="61"/>
      <c r="K22"/>
      <c r="L22" s="61"/>
      <c r="N22"/>
      <c r="O22" s="61"/>
    </row>
    <row r="23" spans="5:15" ht="9.75">
      <c r="E23"/>
      <c r="F23" s="61"/>
      <c r="H23"/>
      <c r="I23" s="61"/>
      <c r="K23"/>
      <c r="L23" s="61"/>
      <c r="N23"/>
      <c r="O23" s="61"/>
    </row>
    <row r="24" spans="5:15" ht="9.75">
      <c r="E24"/>
      <c r="F24" s="61"/>
      <c r="H24"/>
      <c r="I24" s="61"/>
      <c r="K24"/>
      <c r="L24" s="61"/>
      <c r="N24"/>
      <c r="O24" s="61"/>
    </row>
    <row r="25" spans="5:12" ht="9.75">
      <c r="E25"/>
      <c r="F25" s="61"/>
      <c r="H25"/>
      <c r="I25" s="61"/>
      <c r="K25"/>
      <c r="L25" s="61"/>
    </row>
    <row r="26" spans="5:15" ht="9.75">
      <c r="E26"/>
      <c r="F26" s="61"/>
      <c r="H26"/>
      <c r="I26" s="61"/>
      <c r="K26"/>
      <c r="L26" s="61"/>
      <c r="N26"/>
      <c r="O26" s="61"/>
    </row>
  </sheetData>
  <sheetProtection/>
  <mergeCells count="11">
    <mergeCell ref="A4:A6"/>
    <mergeCell ref="B4:X4"/>
    <mergeCell ref="B5:C5"/>
    <mergeCell ref="W5:X5"/>
    <mergeCell ref="T5:U5"/>
    <mergeCell ref="K5:L5"/>
    <mergeCell ref="Y4:Y6"/>
    <mergeCell ref="Q5:R5"/>
    <mergeCell ref="N5:O5"/>
    <mergeCell ref="E5:F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" sqref="A1:M19"/>
    </sheetView>
  </sheetViews>
  <sheetFormatPr defaultColWidth="9.33203125" defaultRowHeight="11.25"/>
  <cols>
    <col min="1" max="1" width="17" style="0" customWidth="1"/>
    <col min="2" max="2" width="2.33203125" style="0" customWidth="1"/>
    <col min="3" max="11" width="8" style="2" customWidth="1"/>
    <col min="12" max="12" width="3.33203125" style="0" customWidth="1"/>
    <col min="13" max="13" width="11.16015625" style="2" customWidth="1"/>
  </cols>
  <sheetData>
    <row r="1" spans="1:13" s="9" customFormat="1" ht="20.25" customHeight="1">
      <c r="A1" s="75" t="s">
        <v>150</v>
      </c>
      <c r="B1" s="76"/>
      <c r="C1" s="163"/>
      <c r="D1" s="161"/>
      <c r="E1" s="161"/>
      <c r="F1" s="163"/>
      <c r="G1" s="161"/>
      <c r="H1" s="161"/>
      <c r="I1" s="163"/>
      <c r="J1" s="161"/>
      <c r="K1" s="4"/>
      <c r="M1" s="77"/>
    </row>
    <row r="2" spans="3:13" s="9" customFormat="1" ht="10.5" customHeight="1">
      <c r="C2" s="4"/>
      <c r="D2" s="4"/>
      <c r="E2" s="4"/>
      <c r="F2" s="4"/>
      <c r="G2" s="4"/>
      <c r="H2" s="4"/>
      <c r="I2" s="4"/>
      <c r="J2" s="4"/>
      <c r="K2" s="4"/>
      <c r="M2" s="4"/>
    </row>
    <row r="3" spans="1:13" s="4" customFormat="1" ht="15" customHeight="1">
      <c r="A3" s="205" t="s">
        <v>39</v>
      </c>
      <c r="B3" s="36"/>
      <c r="C3" s="186" t="s">
        <v>65</v>
      </c>
      <c r="D3" s="186"/>
      <c r="E3" s="186"/>
      <c r="F3" s="186"/>
      <c r="G3" s="186"/>
      <c r="H3" s="186"/>
      <c r="I3" s="186"/>
      <c r="J3" s="186"/>
      <c r="K3" s="186"/>
      <c r="L3" s="36"/>
      <c r="M3" s="205" t="s">
        <v>38</v>
      </c>
    </row>
    <row r="4" spans="1:13" s="4" customFormat="1" ht="15" customHeight="1">
      <c r="A4" s="206"/>
      <c r="B4" s="38"/>
      <c r="C4" s="38" t="s">
        <v>66</v>
      </c>
      <c r="D4" s="38" t="s">
        <v>67</v>
      </c>
      <c r="E4" s="38" t="s">
        <v>68</v>
      </c>
      <c r="F4" s="38" t="s">
        <v>69</v>
      </c>
      <c r="G4" s="38" t="s">
        <v>70</v>
      </c>
      <c r="H4" s="38" t="s">
        <v>71</v>
      </c>
      <c r="I4" s="38" t="s">
        <v>72</v>
      </c>
      <c r="J4" s="38" t="s">
        <v>73</v>
      </c>
      <c r="K4" s="38" t="s">
        <v>74</v>
      </c>
      <c r="L4" s="38"/>
      <c r="M4" s="206"/>
    </row>
    <row r="5" spans="1:13" s="9" customFormat="1" ht="15" customHeight="1">
      <c r="A5" s="72" t="s">
        <v>114</v>
      </c>
      <c r="B5" s="72"/>
      <c r="C5" s="82">
        <v>64.33</v>
      </c>
      <c r="D5" s="82">
        <v>620.26</v>
      </c>
      <c r="E5" s="82">
        <v>723.82</v>
      </c>
      <c r="F5" s="82">
        <v>716.7</v>
      </c>
      <c r="G5" s="82">
        <v>1130.31</v>
      </c>
      <c r="H5" s="82">
        <v>1127.83</v>
      </c>
      <c r="I5" s="82">
        <v>825.98</v>
      </c>
      <c r="J5" s="82">
        <v>283.5</v>
      </c>
      <c r="K5" s="82">
        <v>51</v>
      </c>
      <c r="L5" s="96"/>
      <c r="M5" s="82">
        <v>5543.73</v>
      </c>
    </row>
    <row r="6" spans="1:13" s="9" customFormat="1" ht="15" customHeight="1">
      <c r="A6" s="72" t="s">
        <v>119</v>
      </c>
      <c r="B6" s="72"/>
      <c r="C6" s="82">
        <v>60.5</v>
      </c>
      <c r="D6" s="82">
        <v>619.84</v>
      </c>
      <c r="E6" s="82">
        <v>710.52</v>
      </c>
      <c r="F6" s="82">
        <v>697.57</v>
      </c>
      <c r="G6" s="82">
        <v>1046.99</v>
      </c>
      <c r="H6" s="82">
        <v>1162.34</v>
      </c>
      <c r="I6" s="82">
        <v>855.98</v>
      </c>
      <c r="J6" s="82">
        <v>309.78</v>
      </c>
      <c r="K6" s="82">
        <v>66</v>
      </c>
      <c r="L6" s="96"/>
      <c r="M6" s="82">
        <v>5529.5199999999995</v>
      </c>
    </row>
    <row r="7" spans="1:13" s="9" customFormat="1" ht="15" customHeight="1">
      <c r="A7" s="72" t="s">
        <v>120</v>
      </c>
      <c r="B7" s="72"/>
      <c r="C7" s="82">
        <v>50.7</v>
      </c>
      <c r="D7" s="82">
        <v>581.03</v>
      </c>
      <c r="E7" s="82">
        <v>747.21</v>
      </c>
      <c r="F7" s="82">
        <v>739.33</v>
      </c>
      <c r="G7" s="82">
        <v>970.19</v>
      </c>
      <c r="H7" s="82">
        <v>1201.65</v>
      </c>
      <c r="I7" s="82">
        <v>833.15</v>
      </c>
      <c r="J7" s="82">
        <v>320.36</v>
      </c>
      <c r="K7" s="82">
        <v>71</v>
      </c>
      <c r="L7" s="96"/>
      <c r="M7" s="82">
        <v>5514.62</v>
      </c>
    </row>
    <row r="8" spans="1:13" s="9" customFormat="1" ht="15" customHeight="1">
      <c r="A8" s="72" t="s">
        <v>121</v>
      </c>
      <c r="B8" s="72"/>
      <c r="C8" s="82">
        <v>42.5</v>
      </c>
      <c r="D8" s="82">
        <v>513.81</v>
      </c>
      <c r="E8" s="82">
        <v>759.5</v>
      </c>
      <c r="F8" s="82">
        <v>750.76</v>
      </c>
      <c r="G8" s="82">
        <v>874.69</v>
      </c>
      <c r="H8" s="82">
        <v>1225.68</v>
      </c>
      <c r="I8" s="82">
        <v>836.73</v>
      </c>
      <c r="J8" s="82">
        <v>284.85</v>
      </c>
      <c r="K8" s="82">
        <v>68</v>
      </c>
      <c r="L8" s="82" t="s">
        <v>122</v>
      </c>
      <c r="M8" s="82">
        <v>5356.52</v>
      </c>
    </row>
    <row r="9" spans="1:13" s="9" customFormat="1" ht="15" customHeight="1">
      <c r="A9" s="72" t="s">
        <v>129</v>
      </c>
      <c r="B9" s="72"/>
      <c r="C9" s="82">
        <v>35.25</v>
      </c>
      <c r="D9" s="82">
        <v>461.9</v>
      </c>
      <c r="E9" s="82">
        <v>785.86</v>
      </c>
      <c r="F9" s="82">
        <v>793.66</v>
      </c>
      <c r="G9" s="82">
        <v>816.48</v>
      </c>
      <c r="H9" s="82">
        <v>1199.14</v>
      </c>
      <c r="I9" s="82">
        <v>929.15</v>
      </c>
      <c r="J9" s="82">
        <v>282.25</v>
      </c>
      <c r="K9" s="82">
        <v>75</v>
      </c>
      <c r="L9" s="82"/>
      <c r="M9" s="82">
        <v>5378.69</v>
      </c>
    </row>
    <row r="10" spans="1:13" s="9" customFormat="1" ht="15" customHeight="1">
      <c r="A10" s="72" t="s">
        <v>130</v>
      </c>
      <c r="B10" s="72"/>
      <c r="C10" s="82">
        <v>47.85</v>
      </c>
      <c r="D10" s="82">
        <v>434.62</v>
      </c>
      <c r="E10" s="82">
        <v>798.42</v>
      </c>
      <c r="F10" s="82">
        <v>798.73</v>
      </c>
      <c r="G10" s="82">
        <v>790.85</v>
      </c>
      <c r="H10" s="82">
        <v>1192.9</v>
      </c>
      <c r="I10" s="82">
        <v>937.4</v>
      </c>
      <c r="J10" s="82">
        <v>254.6</v>
      </c>
      <c r="K10" s="82">
        <v>59</v>
      </c>
      <c r="L10" s="82"/>
      <c r="M10" s="82">
        <v>5314.37</v>
      </c>
    </row>
    <row r="11" spans="1:13" s="9" customFormat="1" ht="15" customHeight="1">
      <c r="A11" s="72" t="s">
        <v>131</v>
      </c>
      <c r="B11" s="72"/>
      <c r="C11" s="82">
        <v>54.4</v>
      </c>
      <c r="D11" s="82">
        <v>400.6</v>
      </c>
      <c r="E11" s="82">
        <v>790.28</v>
      </c>
      <c r="F11" s="82">
        <v>808.32</v>
      </c>
      <c r="G11" s="82">
        <v>763.36</v>
      </c>
      <c r="H11" s="82">
        <v>1122.04</v>
      </c>
      <c r="I11" s="82">
        <v>977</v>
      </c>
      <c r="J11" s="82">
        <v>243.75</v>
      </c>
      <c r="K11" s="82">
        <v>62.25</v>
      </c>
      <c r="L11" s="82"/>
      <c r="M11" s="82">
        <v>5222</v>
      </c>
    </row>
    <row r="12" spans="1:13" s="9" customFormat="1" ht="15" customHeight="1">
      <c r="A12" s="72" t="s">
        <v>132</v>
      </c>
      <c r="B12" s="72"/>
      <c r="C12" s="82">
        <v>35.39</v>
      </c>
      <c r="D12" s="82">
        <v>369.84</v>
      </c>
      <c r="E12" s="82">
        <v>734.57</v>
      </c>
      <c r="F12" s="82">
        <v>848.25</v>
      </c>
      <c r="G12" s="82">
        <v>794.73</v>
      </c>
      <c r="H12" s="82">
        <v>1038.35</v>
      </c>
      <c r="I12" s="82">
        <v>1060.23</v>
      </c>
      <c r="J12" s="82">
        <v>279.65</v>
      </c>
      <c r="K12" s="82">
        <v>60.75</v>
      </c>
      <c r="L12" s="82"/>
      <c r="M12" s="82">
        <v>5221.759999999999</v>
      </c>
    </row>
    <row r="13" spans="1:13" s="9" customFormat="1" ht="15" customHeight="1">
      <c r="A13" s="72" t="s">
        <v>137</v>
      </c>
      <c r="B13" s="72"/>
      <c r="C13" s="82">
        <v>29</v>
      </c>
      <c r="D13" s="82">
        <v>319.23</v>
      </c>
      <c r="E13" s="82">
        <v>657.81</v>
      </c>
      <c r="F13" s="82">
        <v>892.04</v>
      </c>
      <c r="G13" s="82">
        <v>829.24</v>
      </c>
      <c r="H13" s="82">
        <v>905.15</v>
      </c>
      <c r="I13" s="82">
        <v>1102.23</v>
      </c>
      <c r="J13" s="82">
        <v>365.98</v>
      </c>
      <c r="K13" s="82">
        <v>90.75</v>
      </c>
      <c r="L13" s="82"/>
      <c r="M13" s="82">
        <v>5192</v>
      </c>
    </row>
    <row r="14" spans="1:13" s="9" customFormat="1" ht="15" customHeight="1">
      <c r="A14" s="72" t="s">
        <v>138</v>
      </c>
      <c r="B14" s="72"/>
      <c r="C14" s="82">
        <v>40.83</v>
      </c>
      <c r="D14" s="82">
        <v>329.78999999999996</v>
      </c>
      <c r="E14" s="82">
        <v>643.36</v>
      </c>
      <c r="F14" s="82">
        <v>942.04</v>
      </c>
      <c r="G14" s="82">
        <v>825.33</v>
      </c>
      <c r="H14" s="82">
        <v>858.44</v>
      </c>
      <c r="I14" s="82">
        <v>1074</v>
      </c>
      <c r="J14" s="82">
        <v>313.5</v>
      </c>
      <c r="K14" s="82">
        <v>80.92</v>
      </c>
      <c r="L14" s="82"/>
      <c r="M14" s="82">
        <f>SUM(C14:K14)</f>
        <v>5108.21</v>
      </c>
    </row>
    <row r="15" spans="1:13" s="9" customFormat="1" ht="15" customHeight="1">
      <c r="A15" s="72" t="s">
        <v>140</v>
      </c>
      <c r="B15" s="72"/>
      <c r="C15" s="82">
        <v>47.61</v>
      </c>
      <c r="D15" s="82">
        <v>357.42</v>
      </c>
      <c r="E15" s="82">
        <v>619.35</v>
      </c>
      <c r="F15" s="82">
        <v>991.55</v>
      </c>
      <c r="G15" s="82">
        <v>898.38</v>
      </c>
      <c r="H15" s="82">
        <v>811.47</v>
      </c>
      <c r="I15" s="82">
        <v>1087.02</v>
      </c>
      <c r="J15" s="82">
        <v>379.9</v>
      </c>
      <c r="K15" s="82">
        <v>87.9</v>
      </c>
      <c r="L15" s="82"/>
      <c r="M15" s="82">
        <f>SUM(C15:L15)</f>
        <v>5280.5999999999985</v>
      </c>
    </row>
    <row r="16" spans="1:13" s="9" customFormat="1" ht="15" customHeight="1">
      <c r="A16" s="72" t="s">
        <v>142</v>
      </c>
      <c r="B16" s="72"/>
      <c r="C16" s="82">
        <v>60.42</v>
      </c>
      <c r="D16" s="82">
        <v>342.66</v>
      </c>
      <c r="E16" s="82">
        <v>566.69</v>
      </c>
      <c r="F16" s="82">
        <v>959.72</v>
      </c>
      <c r="G16" s="82">
        <v>906.69</v>
      </c>
      <c r="H16" s="82">
        <v>792</v>
      </c>
      <c r="I16" s="82">
        <v>1010.41</v>
      </c>
      <c r="J16" s="82">
        <v>435.3</v>
      </c>
      <c r="K16" s="82">
        <v>91.75</v>
      </c>
      <c r="L16" s="82"/>
      <c r="M16" s="82">
        <v>5165.64</v>
      </c>
    </row>
    <row r="17" spans="3:13" s="9" customFormat="1" ht="5.25" customHeight="1">
      <c r="C17" s="4"/>
      <c r="D17" s="4"/>
      <c r="E17" s="4"/>
      <c r="F17" s="4"/>
      <c r="G17" s="4"/>
      <c r="H17" s="4"/>
      <c r="I17" s="4"/>
      <c r="J17" s="4"/>
      <c r="K17" s="4"/>
      <c r="M17" s="4"/>
    </row>
    <row r="18" spans="1:13" s="9" customFormat="1" ht="15" customHeight="1">
      <c r="A18" s="56" t="s">
        <v>75</v>
      </c>
      <c r="B18" s="56"/>
      <c r="C18" s="203">
        <f aca="true" t="shared" si="0" ref="C18:K18">+(C16-C5)/C5*100</f>
        <v>-6.078035131353951</v>
      </c>
      <c r="D18" s="203">
        <f t="shared" si="0"/>
        <v>-44.75542514429433</v>
      </c>
      <c r="E18" s="203">
        <f t="shared" si="0"/>
        <v>-21.708435798955538</v>
      </c>
      <c r="F18" s="203">
        <f t="shared" si="0"/>
        <v>33.908190316729446</v>
      </c>
      <c r="G18" s="203">
        <f t="shared" si="0"/>
        <v>-19.783953074820175</v>
      </c>
      <c r="H18" s="203">
        <f t="shared" si="0"/>
        <v>-29.776650736369838</v>
      </c>
      <c r="I18" s="203">
        <f t="shared" si="0"/>
        <v>22.328627811811415</v>
      </c>
      <c r="J18" s="203">
        <f t="shared" si="0"/>
        <v>53.54497354497355</v>
      </c>
      <c r="K18" s="203">
        <f t="shared" si="0"/>
        <v>79.90196078431373</v>
      </c>
      <c r="L18" s="203"/>
      <c r="M18" s="203">
        <f>+(M16-M5)/M5*100</f>
        <v>-6.820137344351172</v>
      </c>
    </row>
    <row r="19" spans="1:13" s="9" customFormat="1" ht="15" customHeight="1">
      <c r="A19" s="33" t="s">
        <v>143</v>
      </c>
      <c r="B19" s="33"/>
      <c r="C19" s="207"/>
      <c r="D19" s="204"/>
      <c r="E19" s="204"/>
      <c r="F19" s="204"/>
      <c r="G19" s="204"/>
      <c r="H19" s="204"/>
      <c r="I19" s="204"/>
      <c r="J19" s="204"/>
      <c r="K19" s="204"/>
      <c r="L19" s="204"/>
      <c r="M19" s="204"/>
    </row>
    <row r="21" spans="3:13" ht="9.75">
      <c r="C21" s="3"/>
      <c r="D21" s="3"/>
      <c r="E21" s="3"/>
      <c r="F21" s="3"/>
      <c r="G21" s="3"/>
      <c r="H21" s="3"/>
      <c r="I21" s="3"/>
      <c r="J21"/>
      <c r="K21"/>
      <c r="M21" s="3"/>
    </row>
    <row r="22" spans="3:13" ht="9.75">
      <c r="C22" s="3"/>
      <c r="D22" s="3"/>
      <c r="E22" s="3"/>
      <c r="F22" s="3"/>
      <c r="G22" s="3"/>
      <c r="H22" s="3"/>
      <c r="I22" s="3"/>
      <c r="J22" s="3"/>
      <c r="K22" s="3"/>
      <c r="L22" s="1"/>
      <c r="M22" s="3"/>
    </row>
    <row r="23" ht="12.75" customHeight="1"/>
    <row r="24" ht="9.75">
      <c r="L24" s="2"/>
    </row>
    <row r="25" spans="3:13" ht="9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3:13" ht="9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9.75">
      <c r="M27" s="8"/>
    </row>
    <row r="28" ht="9.75">
      <c r="M28" s="8"/>
    </row>
    <row r="29" ht="9.75">
      <c r="M29" s="8"/>
    </row>
    <row r="30" ht="9.75">
      <c r="M30" s="8"/>
    </row>
    <row r="31" ht="9.75">
      <c r="M31" s="8"/>
    </row>
    <row r="38" ht="9.75">
      <c r="L38" s="2"/>
    </row>
  </sheetData>
  <sheetProtection/>
  <mergeCells count="14">
    <mergeCell ref="E18:E19"/>
    <mergeCell ref="F18:F19"/>
    <mergeCell ref="G18:G19"/>
    <mergeCell ref="H18:H19"/>
    <mergeCell ref="I18:I19"/>
    <mergeCell ref="L18:L19"/>
    <mergeCell ref="J18:J19"/>
    <mergeCell ref="K18:K19"/>
    <mergeCell ref="A3:A4"/>
    <mergeCell ref="M3:M4"/>
    <mergeCell ref="M18:M19"/>
    <mergeCell ref="C3:K3"/>
    <mergeCell ref="C18:C19"/>
    <mergeCell ref="D18:D19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selection activeCell="B15" sqref="B15"/>
    </sheetView>
  </sheetViews>
  <sheetFormatPr defaultColWidth="9.33203125" defaultRowHeight="11.25"/>
  <cols>
    <col min="1" max="1" width="15.16015625" style="69" customWidth="1"/>
    <col min="2" max="11" width="8" style="0" customWidth="1"/>
    <col min="12" max="12" width="9.33203125" style="2" customWidth="1"/>
  </cols>
  <sheetData>
    <row r="1" spans="1:12" s="9" customFormat="1" ht="15" customHeight="1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9" customFormat="1" ht="15" customHeight="1">
      <c r="A2" s="159" t="s">
        <v>142</v>
      </c>
      <c r="B2" s="162"/>
      <c r="C2" s="167"/>
      <c r="D2" s="167"/>
      <c r="E2" s="162"/>
      <c r="F2" s="167"/>
      <c r="G2" s="167"/>
      <c r="H2" s="162"/>
      <c r="I2" s="167"/>
      <c r="J2" s="167"/>
      <c r="K2" s="162"/>
      <c r="L2" s="163"/>
    </row>
    <row r="3" spans="2:12" ht="12" customHeight="1">
      <c r="B3" s="1"/>
      <c r="E3" s="1"/>
      <c r="H3" s="1"/>
      <c r="K3" s="1"/>
      <c r="L3" s="3"/>
    </row>
    <row r="4" spans="1:12" s="9" customFormat="1" ht="15" customHeight="1">
      <c r="A4" s="205" t="s">
        <v>156</v>
      </c>
      <c r="B4" s="210" t="s">
        <v>64</v>
      </c>
      <c r="C4" s="186"/>
      <c r="D4" s="186"/>
      <c r="E4" s="186"/>
      <c r="F4" s="186"/>
      <c r="G4" s="186"/>
      <c r="H4" s="186"/>
      <c r="I4" s="186"/>
      <c r="J4" s="186"/>
      <c r="K4" s="186"/>
      <c r="L4" s="205" t="s">
        <v>38</v>
      </c>
    </row>
    <row r="5" spans="1:12" s="9" customFormat="1" ht="15" customHeight="1">
      <c r="A5" s="209"/>
      <c r="B5" s="36">
        <v>1</v>
      </c>
      <c r="C5" s="115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209"/>
    </row>
    <row r="6" spans="1:12" s="9" customFormat="1" ht="1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104"/>
    </row>
    <row r="7" spans="1:12" s="9" customFormat="1" ht="15" customHeight="1">
      <c r="A7" s="72">
        <v>1</v>
      </c>
      <c r="B7" s="152" t="s">
        <v>139</v>
      </c>
      <c r="C7" s="152" t="s">
        <v>139</v>
      </c>
      <c r="D7" s="152" t="s">
        <v>139</v>
      </c>
      <c r="E7" s="152" t="s">
        <v>139</v>
      </c>
      <c r="F7" s="152" t="s">
        <v>139</v>
      </c>
      <c r="G7" s="152" t="s">
        <v>139</v>
      </c>
      <c r="H7" s="152" t="s">
        <v>139</v>
      </c>
      <c r="I7" s="152" t="s">
        <v>139</v>
      </c>
      <c r="J7" s="152" t="s">
        <v>139</v>
      </c>
      <c r="K7" s="152" t="s">
        <v>139</v>
      </c>
      <c r="L7" s="152" t="s">
        <v>139</v>
      </c>
    </row>
    <row r="8" spans="1:12" s="9" customFormat="1" ht="15" customHeight="1">
      <c r="A8" s="72">
        <v>2</v>
      </c>
      <c r="B8" s="152" t="s">
        <v>139</v>
      </c>
      <c r="C8" s="152" t="s">
        <v>139</v>
      </c>
      <c r="D8" s="152" t="s">
        <v>139</v>
      </c>
      <c r="E8" s="152" t="s">
        <v>139</v>
      </c>
      <c r="F8" s="152" t="s">
        <v>139</v>
      </c>
      <c r="G8" s="152" t="s">
        <v>139</v>
      </c>
      <c r="H8" s="152" t="s">
        <v>139</v>
      </c>
      <c r="I8" s="152" t="s">
        <v>139</v>
      </c>
      <c r="J8" s="152" t="s">
        <v>139</v>
      </c>
      <c r="K8" s="152" t="s">
        <v>139</v>
      </c>
      <c r="L8" s="152" t="s">
        <v>139</v>
      </c>
    </row>
    <row r="9" spans="1:12" s="9" customFormat="1" ht="15" customHeight="1">
      <c r="A9" s="72">
        <v>3</v>
      </c>
      <c r="B9" s="152" t="s">
        <v>139</v>
      </c>
      <c r="C9" s="152" t="s">
        <v>139</v>
      </c>
      <c r="D9" s="152" t="s">
        <v>139</v>
      </c>
      <c r="E9" s="152" t="s">
        <v>139</v>
      </c>
      <c r="F9" s="152" t="s">
        <v>139</v>
      </c>
      <c r="G9" s="152" t="s">
        <v>139</v>
      </c>
      <c r="H9" s="152" t="s">
        <v>139</v>
      </c>
      <c r="I9" s="152" t="s">
        <v>139</v>
      </c>
      <c r="J9" s="152" t="s">
        <v>139</v>
      </c>
      <c r="K9" s="152" t="s">
        <v>139</v>
      </c>
      <c r="L9" s="152" t="s">
        <v>139</v>
      </c>
    </row>
    <row r="10" spans="1:12" s="9" customFormat="1" ht="15" customHeight="1">
      <c r="A10" s="72">
        <v>4</v>
      </c>
      <c r="B10" s="152" t="s">
        <v>139</v>
      </c>
      <c r="C10" s="152" t="s">
        <v>139</v>
      </c>
      <c r="D10" s="82">
        <v>1</v>
      </c>
      <c r="E10" s="82">
        <v>0.75</v>
      </c>
      <c r="F10" s="152" t="s">
        <v>139</v>
      </c>
      <c r="G10" s="152" t="s">
        <v>139</v>
      </c>
      <c r="H10" s="82">
        <v>6.25</v>
      </c>
      <c r="I10" s="152" t="s">
        <v>139</v>
      </c>
      <c r="J10" s="152" t="s">
        <v>139</v>
      </c>
      <c r="K10" s="152" t="s">
        <v>139</v>
      </c>
      <c r="L10" s="82">
        <f>SUM(B10:K10)</f>
        <v>8</v>
      </c>
    </row>
    <row r="11" spans="1:12" s="9" customFormat="1" ht="15" customHeight="1">
      <c r="A11" s="72">
        <v>5</v>
      </c>
      <c r="B11" s="82">
        <v>39.32</v>
      </c>
      <c r="C11" s="82">
        <v>49.99</v>
      </c>
      <c r="D11" s="82">
        <v>37.82</v>
      </c>
      <c r="E11" s="82">
        <v>35.38</v>
      </c>
      <c r="F11" s="82">
        <v>22.6</v>
      </c>
      <c r="G11" s="82">
        <v>35.15</v>
      </c>
      <c r="H11" s="82">
        <v>28.14</v>
      </c>
      <c r="I11" s="82">
        <v>509.85</v>
      </c>
      <c r="J11" s="152" t="s">
        <v>139</v>
      </c>
      <c r="K11" s="152" t="s">
        <v>139</v>
      </c>
      <c r="L11" s="82">
        <f>SUM(B11:K11)</f>
        <v>758.25</v>
      </c>
    </row>
    <row r="12" spans="1:12" s="9" customFormat="1" ht="15" customHeight="1">
      <c r="A12" s="72">
        <v>6</v>
      </c>
      <c r="B12" s="82">
        <v>49.51</v>
      </c>
      <c r="C12" s="82">
        <v>39.23</v>
      </c>
      <c r="D12" s="82">
        <v>81.8</v>
      </c>
      <c r="E12" s="82">
        <v>70.13</v>
      </c>
      <c r="F12" s="82">
        <v>65.94</v>
      </c>
      <c r="G12" s="82">
        <v>88.9</v>
      </c>
      <c r="H12" s="82">
        <v>56.62</v>
      </c>
      <c r="I12" s="82">
        <v>48.34</v>
      </c>
      <c r="J12" s="82">
        <v>688.36</v>
      </c>
      <c r="K12" s="152" t="s">
        <v>139</v>
      </c>
      <c r="L12" s="82">
        <f>SUM(B12:K12)</f>
        <v>1188.83</v>
      </c>
    </row>
    <row r="13" spans="1:12" s="9" customFormat="1" ht="15" customHeight="1">
      <c r="A13" s="72">
        <v>7</v>
      </c>
      <c r="B13" s="82">
        <v>10.75</v>
      </c>
      <c r="C13" s="82">
        <v>9.6</v>
      </c>
      <c r="D13" s="82">
        <v>9.69</v>
      </c>
      <c r="E13" s="82">
        <v>21.01</v>
      </c>
      <c r="F13" s="82">
        <v>34.12</v>
      </c>
      <c r="G13" s="82">
        <v>39.82</v>
      </c>
      <c r="H13" s="82">
        <v>76.4</v>
      </c>
      <c r="I13" s="82">
        <v>77.29</v>
      </c>
      <c r="J13" s="82">
        <v>97.58</v>
      </c>
      <c r="K13" s="82">
        <v>2834.3</v>
      </c>
      <c r="L13" s="82">
        <f>SUM(B13:K13)</f>
        <v>3210.5600000000004</v>
      </c>
    </row>
    <row r="14" s="9" customFormat="1" ht="15" customHeight="1">
      <c r="A14" s="72"/>
    </row>
    <row r="15" spans="1:13" s="9" customFormat="1" ht="15" customHeight="1">
      <c r="A15" s="38" t="s">
        <v>38</v>
      </c>
      <c r="B15" s="44">
        <f>SUM(B10:B14)</f>
        <v>99.58</v>
      </c>
      <c r="C15" s="44">
        <f aca="true" t="shared" si="0" ref="C15:K15">SUM(C10:C14)</f>
        <v>98.82</v>
      </c>
      <c r="D15" s="44">
        <f t="shared" si="0"/>
        <v>130.31</v>
      </c>
      <c r="E15" s="44">
        <f t="shared" si="0"/>
        <v>127.27</v>
      </c>
      <c r="F15" s="44">
        <f t="shared" si="0"/>
        <v>122.66</v>
      </c>
      <c r="G15" s="44">
        <f t="shared" si="0"/>
        <v>163.87</v>
      </c>
      <c r="H15" s="44">
        <f t="shared" si="0"/>
        <v>167.41</v>
      </c>
      <c r="I15" s="44">
        <f t="shared" si="0"/>
        <v>635.48</v>
      </c>
      <c r="J15" s="44">
        <f t="shared" si="0"/>
        <v>785.94</v>
      </c>
      <c r="K15" s="44">
        <f t="shared" si="0"/>
        <v>2834.3</v>
      </c>
      <c r="L15" s="44">
        <f>SUM(L9:L13)</f>
        <v>5165.64</v>
      </c>
      <c r="M15" s="97"/>
    </row>
    <row r="16" spans="2:13" ht="9.75"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22"/>
    </row>
  </sheetData>
  <sheetProtection/>
  <mergeCells count="4">
    <mergeCell ref="A1:L1"/>
    <mergeCell ref="A4:A5"/>
    <mergeCell ref="B4:K4"/>
    <mergeCell ref="L4:L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B19" sqref="B19"/>
    </sheetView>
  </sheetViews>
  <sheetFormatPr defaultColWidth="9.33203125" defaultRowHeight="11.25"/>
  <cols>
    <col min="1" max="1" width="9.66015625" style="0" customWidth="1"/>
    <col min="2" max="2" width="9.83203125" style="0" customWidth="1"/>
    <col min="3" max="3" width="10" style="0" customWidth="1"/>
    <col min="4" max="4" width="12.5" style="0" customWidth="1"/>
    <col min="6" max="6" width="12.33203125" style="0" customWidth="1"/>
    <col min="7" max="7" width="13.83203125" style="0" customWidth="1"/>
    <col min="8" max="8" width="15.16015625" style="0" customWidth="1"/>
    <col min="9" max="9" width="11.66015625" style="0" customWidth="1"/>
  </cols>
  <sheetData>
    <row r="1" spans="1:9" s="9" customFormat="1" ht="15" customHeight="1">
      <c r="A1" s="208" t="s">
        <v>152</v>
      </c>
      <c r="B1" s="208"/>
      <c r="C1" s="208"/>
      <c r="D1" s="208"/>
      <c r="E1" s="208"/>
      <c r="F1" s="208"/>
      <c r="G1" s="208"/>
      <c r="H1" s="208"/>
      <c r="I1" s="208"/>
    </row>
    <row r="2" s="9" customFormat="1" ht="6.75" customHeight="1"/>
    <row r="3" s="9" customFormat="1" ht="7.5" customHeight="1"/>
    <row r="4" spans="1:9" s="9" customFormat="1" ht="15" customHeight="1">
      <c r="A4" s="200" t="s">
        <v>39</v>
      </c>
      <c r="B4" s="211" t="s">
        <v>163</v>
      </c>
      <c r="C4" s="211" t="s">
        <v>162</v>
      </c>
      <c r="D4" s="211" t="s">
        <v>95</v>
      </c>
      <c r="E4" s="211" t="s">
        <v>161</v>
      </c>
      <c r="F4" s="211" t="s">
        <v>96</v>
      </c>
      <c r="G4" s="211" t="s">
        <v>97</v>
      </c>
      <c r="H4" s="211" t="s">
        <v>164</v>
      </c>
      <c r="I4" s="211" t="s">
        <v>157</v>
      </c>
    </row>
    <row r="5" spans="1:9" s="9" customFormat="1" ht="15" customHeight="1">
      <c r="A5" s="201"/>
      <c r="B5" s="212"/>
      <c r="C5" s="212"/>
      <c r="D5" s="212"/>
      <c r="E5" s="212"/>
      <c r="F5" s="212"/>
      <c r="G5" s="212"/>
      <c r="H5" s="212"/>
      <c r="I5" s="212"/>
    </row>
    <row r="6" spans="1:9" s="9" customFormat="1" ht="13.5" customHeight="1">
      <c r="A6" s="201"/>
      <c r="B6" s="212"/>
      <c r="C6" s="212"/>
      <c r="D6" s="212"/>
      <c r="E6" s="212"/>
      <c r="F6" s="212"/>
      <c r="G6" s="212"/>
      <c r="H6" s="212"/>
      <c r="I6" s="212"/>
    </row>
    <row r="7" spans="1:9" s="9" customFormat="1" ht="8.25" customHeight="1">
      <c r="A7" s="202"/>
      <c r="B7" s="213"/>
      <c r="C7" s="213"/>
      <c r="D7" s="213"/>
      <c r="E7" s="213"/>
      <c r="F7" s="213"/>
      <c r="G7" s="213"/>
      <c r="H7" s="213"/>
      <c r="I7" s="213"/>
    </row>
    <row r="8" spans="1:9" s="9" customFormat="1" ht="6" customHeight="1">
      <c r="A8" s="74"/>
      <c r="B8" s="74"/>
      <c r="C8" s="74"/>
      <c r="D8" s="74"/>
      <c r="E8" s="74"/>
      <c r="F8" s="74"/>
      <c r="G8" s="74"/>
      <c r="H8" s="74"/>
      <c r="I8" s="74"/>
    </row>
    <row r="9" spans="1:9" s="9" customFormat="1" ht="15" customHeight="1">
      <c r="A9" s="74"/>
      <c r="B9" s="72" t="s">
        <v>76</v>
      </c>
      <c r="C9" s="72" t="s">
        <v>77</v>
      </c>
      <c r="D9" s="72" t="s">
        <v>78</v>
      </c>
      <c r="E9" s="72" t="s">
        <v>79</v>
      </c>
      <c r="F9" s="72" t="s">
        <v>80</v>
      </c>
      <c r="G9" s="72" t="s">
        <v>81</v>
      </c>
      <c r="H9" s="72" t="s">
        <v>82</v>
      </c>
      <c r="I9" s="72" t="s">
        <v>83</v>
      </c>
    </row>
    <row r="10" spans="1:12" s="9" customFormat="1" ht="9" customHeight="1">
      <c r="A10" s="74"/>
      <c r="B10" s="72"/>
      <c r="C10" s="72"/>
      <c r="D10" s="72"/>
      <c r="E10" s="72"/>
      <c r="F10" s="72"/>
      <c r="G10" s="72"/>
      <c r="H10" s="72"/>
      <c r="I10" s="72"/>
      <c r="L10" s="78"/>
    </row>
    <row r="11" spans="1:12" s="9" customFormat="1" ht="15" customHeight="1">
      <c r="A11" s="99" t="s">
        <v>114</v>
      </c>
      <c r="B11" s="98">
        <v>5529</v>
      </c>
      <c r="C11" s="98">
        <v>2005</v>
      </c>
      <c r="D11" s="78">
        <f>C11/(B11+C11)*100</f>
        <v>26.61268914255376</v>
      </c>
      <c r="E11" s="98">
        <v>87326</v>
      </c>
      <c r="F11" s="78">
        <f>E11/C11</f>
        <v>43.554114713216954</v>
      </c>
      <c r="G11" s="78">
        <f>E11/B11</f>
        <v>15.79417616205462</v>
      </c>
      <c r="H11" s="78">
        <f>E11/(B11*185)*100</f>
        <v>8.537392520029526</v>
      </c>
      <c r="I11" s="78">
        <f>E11/185</f>
        <v>472.0324324324324</v>
      </c>
      <c r="L11" s="78"/>
    </row>
    <row r="12" spans="1:12" s="9" customFormat="1" ht="15" customHeight="1">
      <c r="A12" s="99" t="s">
        <v>119</v>
      </c>
      <c r="B12" s="98">
        <v>5515</v>
      </c>
      <c r="C12" s="98">
        <v>1982</v>
      </c>
      <c r="D12" s="78">
        <f aca="true" t="shared" si="0" ref="D12:D21">C12/(B12+C12)*100</f>
        <v>26.437241563291984</v>
      </c>
      <c r="E12" s="98">
        <v>91342.3</v>
      </c>
      <c r="F12" s="78">
        <f>E12/C12</f>
        <v>46.08592330978809</v>
      </c>
      <c r="G12" s="78">
        <f aca="true" t="shared" si="1" ref="G12:G21">E12/B12</f>
        <v>16.56252039891206</v>
      </c>
      <c r="H12" s="78">
        <f aca="true" t="shared" si="2" ref="H12:H19">E12/(B12*185)*100</f>
        <v>8.952713729141653</v>
      </c>
      <c r="I12" s="78">
        <f aca="true" t="shared" si="3" ref="I12:I19">E12/185</f>
        <v>493.7421621621622</v>
      </c>
      <c r="L12" s="78"/>
    </row>
    <row r="13" spans="1:12" s="9" customFormat="1" ht="15" customHeight="1">
      <c r="A13" s="99" t="s">
        <v>120</v>
      </c>
      <c r="B13" s="98">
        <v>5357</v>
      </c>
      <c r="C13" s="98">
        <v>1975</v>
      </c>
      <c r="D13" s="78">
        <f t="shared" si="0"/>
        <v>26.936715766503</v>
      </c>
      <c r="E13" s="98">
        <v>91529.3</v>
      </c>
      <c r="F13" s="78">
        <f aca="true" t="shared" si="4" ref="F13:F21">E13/C13</f>
        <v>46.34394936708861</v>
      </c>
      <c r="G13" s="78">
        <f t="shared" si="1"/>
        <v>17.08592495799888</v>
      </c>
      <c r="H13" s="78">
        <f t="shared" si="2"/>
        <v>9.235635112431826</v>
      </c>
      <c r="I13" s="78">
        <f t="shared" si="3"/>
        <v>494.752972972973</v>
      </c>
      <c r="L13" s="78"/>
    </row>
    <row r="14" spans="1:12" s="9" customFormat="1" ht="15" customHeight="1">
      <c r="A14" s="99" t="s">
        <v>121</v>
      </c>
      <c r="B14" s="98">
        <v>5379</v>
      </c>
      <c r="C14" s="98">
        <v>1928</v>
      </c>
      <c r="D14" s="78">
        <f t="shared" si="0"/>
        <v>26.385657588613658</v>
      </c>
      <c r="E14" s="98">
        <v>86482.7</v>
      </c>
      <c r="F14" s="78">
        <f t="shared" si="4"/>
        <v>44.856172199170125</v>
      </c>
      <c r="G14" s="78">
        <f t="shared" si="1"/>
        <v>16.0778397471649</v>
      </c>
      <c r="H14" s="78">
        <f t="shared" si="2"/>
        <v>8.690724187656702</v>
      </c>
      <c r="I14" s="78">
        <f t="shared" si="3"/>
        <v>467.474054054054</v>
      </c>
      <c r="L14" s="78"/>
    </row>
    <row r="15" spans="1:12" s="20" customFormat="1" ht="15" customHeight="1">
      <c r="A15" s="99" t="s">
        <v>129</v>
      </c>
      <c r="B15" s="98">
        <v>5379</v>
      </c>
      <c r="C15" s="98">
        <v>1827</v>
      </c>
      <c r="D15" s="78">
        <f t="shared" si="0"/>
        <v>25.353871773522062</v>
      </c>
      <c r="E15" s="98">
        <v>92916</v>
      </c>
      <c r="F15" s="78">
        <f t="shared" si="4"/>
        <v>50.857142857142854</v>
      </c>
      <c r="G15" s="78">
        <f t="shared" si="1"/>
        <v>17.273842721695484</v>
      </c>
      <c r="H15" s="78">
        <f t="shared" si="2"/>
        <v>9.337212281997557</v>
      </c>
      <c r="I15" s="78">
        <f t="shared" si="3"/>
        <v>502.24864864864867</v>
      </c>
      <c r="L15" s="78"/>
    </row>
    <row r="16" spans="1:12" s="20" customFormat="1" ht="15" customHeight="1">
      <c r="A16" s="99" t="s">
        <v>130</v>
      </c>
      <c r="B16" s="98">
        <v>5315</v>
      </c>
      <c r="C16" s="98">
        <v>1500</v>
      </c>
      <c r="D16" s="78">
        <f t="shared" si="0"/>
        <v>22.010271460014675</v>
      </c>
      <c r="E16" s="98">
        <v>72608.27</v>
      </c>
      <c r="F16" s="78">
        <f t="shared" si="4"/>
        <v>48.40551333333334</v>
      </c>
      <c r="G16" s="78">
        <f t="shared" si="1"/>
        <v>13.661010348071496</v>
      </c>
      <c r="H16" s="78">
        <f t="shared" si="2"/>
        <v>7.384329917876485</v>
      </c>
      <c r="I16" s="78">
        <f t="shared" si="3"/>
        <v>392.47713513513514</v>
      </c>
      <c r="L16" s="78"/>
    </row>
    <row r="17" spans="1:12" s="20" customFormat="1" ht="15" customHeight="1">
      <c r="A17" s="99" t="s">
        <v>131</v>
      </c>
      <c r="B17" s="98">
        <v>5222</v>
      </c>
      <c r="C17" s="98">
        <v>1833</v>
      </c>
      <c r="D17" s="78">
        <f t="shared" si="0"/>
        <v>25.981573352232456</v>
      </c>
      <c r="E17" s="98">
        <v>96417.26</v>
      </c>
      <c r="F17" s="78">
        <f t="shared" si="4"/>
        <v>52.60079650845608</v>
      </c>
      <c r="G17" s="78">
        <f t="shared" si="1"/>
        <v>18.46366526235159</v>
      </c>
      <c r="H17" s="78">
        <f t="shared" si="2"/>
        <v>9.980359601271129</v>
      </c>
      <c r="I17" s="78">
        <f t="shared" si="3"/>
        <v>521.1743783783784</v>
      </c>
      <c r="L17" s="78"/>
    </row>
    <row r="18" spans="1:12" s="20" customFormat="1" ht="15" customHeight="1">
      <c r="A18" s="99" t="s">
        <v>132</v>
      </c>
      <c r="B18" s="98">
        <v>5222</v>
      </c>
      <c r="C18" s="98">
        <v>1737</v>
      </c>
      <c r="D18" s="78">
        <f t="shared" si="0"/>
        <v>24.96048282799253</v>
      </c>
      <c r="E18" s="98">
        <v>97622.54</v>
      </c>
      <c r="F18" s="78">
        <f t="shared" si="4"/>
        <v>56.2018077144502</v>
      </c>
      <c r="G18" s="78">
        <f t="shared" si="1"/>
        <v>18.694473381846034</v>
      </c>
      <c r="H18" s="78">
        <f t="shared" si="2"/>
        <v>10.105120746943802</v>
      </c>
      <c r="I18" s="78">
        <f t="shared" si="3"/>
        <v>527.6894054054054</v>
      </c>
      <c r="L18" s="78"/>
    </row>
    <row r="19" spans="1:12" s="20" customFormat="1" ht="15" customHeight="1">
      <c r="A19" s="99" t="s">
        <v>137</v>
      </c>
      <c r="B19" s="98">
        <v>5192</v>
      </c>
      <c r="C19" s="98">
        <v>1689</v>
      </c>
      <c r="D19" s="78">
        <f t="shared" si="0"/>
        <v>24.54585089376544</v>
      </c>
      <c r="E19" s="98">
        <v>101378.47542</v>
      </c>
      <c r="F19" s="78">
        <f t="shared" si="4"/>
        <v>60.022780000000004</v>
      </c>
      <c r="G19" s="78">
        <f t="shared" si="1"/>
        <v>19.525900504622495</v>
      </c>
      <c r="H19" s="78">
        <f t="shared" si="2"/>
        <v>10.554540813309456</v>
      </c>
      <c r="I19" s="78">
        <f t="shared" si="3"/>
        <v>547.991759027027</v>
      </c>
      <c r="L19" s="78"/>
    </row>
    <row r="20" spans="1:12" s="9" customFormat="1" ht="15" customHeight="1">
      <c r="A20" s="99" t="s">
        <v>138</v>
      </c>
      <c r="B20" s="98">
        <v>5108</v>
      </c>
      <c r="C20" s="98">
        <v>1693</v>
      </c>
      <c r="D20" s="78">
        <f t="shared" si="0"/>
        <v>24.893398029701512</v>
      </c>
      <c r="E20" s="98">
        <v>72773.74</v>
      </c>
      <c r="F20" s="78">
        <f t="shared" si="4"/>
        <v>42.98507974010632</v>
      </c>
      <c r="G20" s="78">
        <f t="shared" si="1"/>
        <v>14.247012529365701</v>
      </c>
      <c r="H20" s="78">
        <f>E20/(B20*124)*100</f>
        <v>11.489526233359438</v>
      </c>
      <c r="I20" s="78">
        <f>E20/124</f>
        <v>586.885</v>
      </c>
      <c r="L20" s="78"/>
    </row>
    <row r="21" spans="1:12" s="9" customFormat="1" ht="15" customHeight="1">
      <c r="A21" s="99" t="s">
        <v>140</v>
      </c>
      <c r="B21" s="98">
        <v>5280.6</v>
      </c>
      <c r="C21" s="98">
        <v>1889</v>
      </c>
      <c r="D21" s="78">
        <f t="shared" si="0"/>
        <v>26.347355501004238</v>
      </c>
      <c r="E21" s="98">
        <v>87977.78</v>
      </c>
      <c r="F21" s="78">
        <f t="shared" si="4"/>
        <v>46.573732133403915</v>
      </c>
      <c r="G21" s="78">
        <f t="shared" si="1"/>
        <v>16.660565087300686</v>
      </c>
      <c r="H21" s="78" t="s">
        <v>139</v>
      </c>
      <c r="I21" s="78" t="s">
        <v>139</v>
      </c>
      <c r="L21" s="78"/>
    </row>
    <row r="22" spans="1:9" s="9" customFormat="1" ht="1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ht="4.5" customHeight="1">
      <c r="A23" s="99"/>
    </row>
  </sheetData>
  <sheetProtection/>
  <mergeCells count="10">
    <mergeCell ref="A1:I1"/>
    <mergeCell ref="A4:A7"/>
    <mergeCell ref="B4:B7"/>
    <mergeCell ref="C4:C7"/>
    <mergeCell ref="D4:D7"/>
    <mergeCell ref="I4:I7"/>
    <mergeCell ref="E4:E7"/>
    <mergeCell ref="F4:F7"/>
    <mergeCell ref="G4:G7"/>
    <mergeCell ref="H4:H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cecilia.converse@gov.nl.ca</dc:creator>
  <cp:keywords>final file</cp:keywords>
  <dc:description/>
  <cp:lastModifiedBy>Converse, Cecilia</cp:lastModifiedBy>
  <cp:lastPrinted>2022-11-03T17:24:13Z</cp:lastPrinted>
  <dcterms:created xsi:type="dcterms:W3CDTF">2006-02-20T12:36:35Z</dcterms:created>
  <dcterms:modified xsi:type="dcterms:W3CDTF">2023-12-06T23:18:46Z</dcterms:modified>
  <cp:category/>
  <cp:version/>
  <cp:contentType/>
  <cp:contentStatus/>
</cp:coreProperties>
</file>