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095" windowHeight="12540" activeTab="0"/>
  </bookViews>
  <sheets>
    <sheet name="FTE Teachers 1956-57 to 2007-08" sheetId="1" r:id="rId1"/>
    <sheet name="Tchrs and Admin by Position" sheetId="2" r:id="rId2"/>
    <sheet name="Tchrs AGE, Salary &amp; Experience" sheetId="3" r:id="rId3"/>
    <sheet name="Dist AGE, Salary &amp; Experience" sheetId="4" r:id="rId4"/>
    <sheet name="Teachers by Salary" sheetId="5" r:id="rId5"/>
    <sheet name="FTE Teachers by Gender " sheetId="6" r:id="rId6"/>
    <sheet name="Teachers by Exp" sheetId="7" r:id="rId7"/>
    <sheet name="Teachers by Certifi" sheetId="8" r:id="rId8"/>
    <sheet name="Teachers by AgeGroup" sheetId="9" r:id="rId9"/>
    <sheet name="Substitute Teachers Profile" sheetId="10" r:id="rId10"/>
    <sheet name="Subs by AGE" sheetId="11" r:id="rId11"/>
    <sheet name="Subs by Exp" sheetId="12" r:id="rId12"/>
    <sheet name="Subs by Exp. Hist." sheetId="13" r:id="rId13"/>
    <sheet name="Retired Teachers" sheetId="14" r:id="rId14"/>
    <sheet name="First time teachers" sheetId="15" r:id="rId15"/>
    <sheet name="Student Assistants" sheetId="16" r:id="rId16"/>
    <sheet name="Student Assistants History" sheetId="17" r:id="rId17"/>
  </sheets>
  <definedNames>
    <definedName name="_xlnm.Print_Area" localSheetId="12">'Subs by Exp. Hist.'!$A$1:$H$14</definedName>
    <definedName name="_xlnm.Print_Area" localSheetId="1">'Tchrs and Admin by Position'!$A$1:$L$34</definedName>
    <definedName name="_xlnm.Print_Area" localSheetId="7">'Teachers by Certifi'!$A$1:$L$15</definedName>
    <definedName name="_xlnm.Print_Area" localSheetId="6">'Teachers by Exp'!$A$1:$Y$15</definedName>
  </definedNames>
  <calcPr fullCalcOnLoad="1"/>
</workbook>
</file>

<file path=xl/sharedStrings.xml><?xml version="1.0" encoding="utf-8"?>
<sst xmlns="http://schemas.openxmlformats.org/spreadsheetml/2006/main" count="626" uniqueCount="240">
  <si>
    <t>School Year</t>
  </si>
  <si>
    <t>Teachers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</si>
  <si>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</si>
  <si>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</si>
  <si>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</si>
  <si>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</si>
  <si>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</si>
  <si>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</si>
  <si>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</si>
  <si>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</si>
  <si>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1964-65</t>
  </si>
  <si>
    <t>1989-90</t>
  </si>
  <si>
    <t>1965-66</t>
  </si>
  <si>
    <t>1990-91</t>
  </si>
  <si>
    <t>1966-67</t>
  </si>
  <si>
    <t>1991-92</t>
  </si>
  <si>
    <t>1967-68</t>
  </si>
  <si>
    <t>1992-93</t>
  </si>
  <si>
    <t>1968-69</t>
  </si>
  <si>
    <t>1993-94</t>
  </si>
  <si>
    <t>1969-70</t>
  </si>
  <si>
    <t>1994-95</t>
  </si>
  <si>
    <t>1970-71</t>
  </si>
  <si>
    <t>1995-96</t>
  </si>
  <si>
    <t>1971-72</t>
  </si>
  <si>
    <t>1996-97</t>
  </si>
  <si>
    <t>1972-73</t>
  </si>
  <si>
    <t>1997-98</t>
  </si>
  <si>
    <t>1973-74</t>
  </si>
  <si>
    <t>1998-99</t>
  </si>
  <si>
    <t>1974-75</t>
  </si>
  <si>
    <t>1999-00</t>
  </si>
  <si>
    <t>1975-76</t>
  </si>
  <si>
    <t>2000-01</t>
  </si>
  <si>
    <t>1976-77</t>
  </si>
  <si>
    <t>2001-02</t>
  </si>
  <si>
    <t>1977-78</t>
  </si>
  <si>
    <t>2002-03</t>
  </si>
  <si>
    <t>1978-79</t>
  </si>
  <si>
    <t>2003-04</t>
  </si>
  <si>
    <t>1979-80</t>
  </si>
  <si>
    <t>2004-05</t>
  </si>
  <si>
    <t>1980-81</t>
  </si>
  <si>
    <t>2005-06</t>
  </si>
  <si>
    <t>Position</t>
  </si>
  <si>
    <t xml:space="preserve">Male </t>
  </si>
  <si>
    <t>Female</t>
  </si>
  <si>
    <t>Total</t>
  </si>
  <si>
    <t>Director</t>
  </si>
  <si>
    <t>Regional Education Officer</t>
  </si>
  <si>
    <t>Assistant Director</t>
  </si>
  <si>
    <t>Senior Education Officer</t>
  </si>
  <si>
    <t>Program Specialist</t>
  </si>
  <si>
    <t>Principal</t>
  </si>
  <si>
    <t>Vice-Principal</t>
  </si>
  <si>
    <t>Classroom Teacher</t>
  </si>
  <si>
    <t>Department Head</t>
  </si>
  <si>
    <t>Special Education Teacher</t>
  </si>
  <si>
    <t>Itinerant Teachers for the Hearing Impaired</t>
  </si>
  <si>
    <t>Itinerant Teachers for the Visually Impaired</t>
  </si>
  <si>
    <t>Guidance Counsellor</t>
  </si>
  <si>
    <t>Specialist</t>
  </si>
  <si>
    <t>Educational Psychologist</t>
  </si>
  <si>
    <t>Speech Pathologist</t>
  </si>
  <si>
    <t>English Second Language Teacher</t>
  </si>
  <si>
    <t>French Federal</t>
  </si>
  <si>
    <t>Miscellaneous</t>
  </si>
  <si>
    <t>Year</t>
  </si>
  <si>
    <t xml:space="preserve">Average </t>
  </si>
  <si>
    <t>Median</t>
  </si>
  <si>
    <t>Average</t>
  </si>
  <si>
    <t>Annual Salary</t>
  </si>
  <si>
    <t>Age</t>
  </si>
  <si>
    <t>Years Teaching Experience</t>
  </si>
  <si>
    <t>48,000-49,999</t>
  </si>
  <si>
    <t>50,000-51,999</t>
  </si>
  <si>
    <t>52,000-53,999</t>
  </si>
  <si>
    <t>Salary</t>
  </si>
  <si>
    <t xml:space="preserve">Males </t>
  </si>
  <si>
    <t>No.</t>
  </si>
  <si>
    <t>%</t>
  </si>
  <si>
    <t>Females</t>
  </si>
  <si>
    <t>Male</t>
  </si>
  <si>
    <t xml:space="preserve">Female </t>
  </si>
  <si>
    <t>% Change</t>
  </si>
  <si>
    <t>&lt;1</t>
  </si>
  <si>
    <t>1 - 4.9</t>
  </si>
  <si>
    <t>5 - 9.9</t>
  </si>
  <si>
    <t>10 - 14.9</t>
  </si>
  <si>
    <t>15 - 19.9</t>
  </si>
  <si>
    <t>20 - 24.9</t>
  </si>
  <si>
    <t>25 - 29.9</t>
  </si>
  <si>
    <t>30+</t>
  </si>
  <si>
    <t>Years of Experience</t>
  </si>
  <si>
    <t>Certificate Level</t>
  </si>
  <si>
    <t>Point on Salary Scale</t>
  </si>
  <si>
    <t>Age Group in Years</t>
  </si>
  <si>
    <t>&lt;25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</si>
  <si>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</si>
  <si>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</si>
  <si>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</si>
  <si>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</si>
  <si>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</si>
  <si>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</si>
  <si>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</si>
  <si>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</si>
  <si>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 xml:space="preserve">Percent Change </t>
  </si>
  <si>
    <t>a</t>
  </si>
  <si>
    <t>b</t>
  </si>
  <si>
    <t>b/(a+b)*100</t>
  </si>
  <si>
    <t>d</t>
  </si>
  <si>
    <t>d/b</t>
  </si>
  <si>
    <t>d/a</t>
  </si>
  <si>
    <t>d/(a*185)*100</t>
  </si>
  <si>
    <t>d/185</t>
  </si>
  <si>
    <t xml:space="preserve">Total </t>
  </si>
  <si>
    <t>Age Group</t>
  </si>
  <si>
    <t>1-4.9</t>
  </si>
  <si>
    <t>5-9.9</t>
  </si>
  <si>
    <t>10-14.9</t>
  </si>
  <si>
    <t>15-19.9</t>
  </si>
  <si>
    <t>20+</t>
  </si>
  <si>
    <t>Conseil scolaire francophone</t>
  </si>
  <si>
    <t>Other</t>
  </si>
  <si>
    <t xml:space="preserve">Average Age </t>
  </si>
  <si>
    <t>with the Average Age Upon Retirement</t>
  </si>
  <si>
    <t>Full-time Equivalent Teachers</t>
  </si>
  <si>
    <t>Substitutes as a Percentage of all Teachers</t>
  </si>
  <si>
    <t>Average Days Worked per Substitute</t>
  </si>
  <si>
    <t>Average Days Used per FTE Regular Teacher</t>
  </si>
  <si>
    <t>Percent of Total Instructional Days Taught by Substitutes</t>
  </si>
  <si>
    <t>68,000-69,999</t>
  </si>
  <si>
    <t>66,000-67,999</t>
  </si>
  <si>
    <t>54,000-55,999</t>
  </si>
  <si>
    <t>56,000-57,999</t>
  </si>
  <si>
    <t>58,000-59,999</t>
  </si>
  <si>
    <t>60,000-61,999</t>
  </si>
  <si>
    <t>62,000-63,999</t>
  </si>
  <si>
    <t>64,000-65,999</t>
  </si>
  <si>
    <t>&lt; 25</t>
  </si>
  <si>
    <t>2006-07</t>
  </si>
  <si>
    <t xml:space="preserve">Itinerant Math                </t>
  </si>
  <si>
    <t xml:space="preserve">Itinerant Student Liason      </t>
  </si>
  <si>
    <t>Itinerant Inclusive Ed. Devel.</t>
  </si>
  <si>
    <t xml:space="preserve">Itinerant Student Support     </t>
  </si>
  <si>
    <t>Music Education Supplemental</t>
  </si>
  <si>
    <t xml:space="preserve">   </t>
  </si>
  <si>
    <t xml:space="preserve">  </t>
  </si>
  <si>
    <t xml:space="preserve"> </t>
  </si>
  <si>
    <t>M</t>
  </si>
  <si>
    <t>F</t>
  </si>
  <si>
    <t xml:space="preserve">Count </t>
  </si>
  <si>
    <t>sex</t>
  </si>
  <si>
    <t>100</t>
  </si>
  <si>
    <t>200</t>
  </si>
  <si>
    <t>300</t>
  </si>
  <si>
    <t>400</t>
  </si>
  <si>
    <t>500</t>
  </si>
  <si>
    <t>2007-08</t>
  </si>
  <si>
    <t xml:space="preserve">                                                          </t>
  </si>
  <si>
    <t>2008-09</t>
  </si>
  <si>
    <t xml:space="preserve">Conseil scolaire francophone </t>
  </si>
  <si>
    <r>
      <t>Year</t>
    </r>
    <r>
      <rPr>
        <vertAlign val="superscript"/>
        <sz val="8"/>
        <rFont val="Times New Roman"/>
        <family val="1"/>
      </rPr>
      <t>2</t>
    </r>
  </si>
  <si>
    <r>
      <t>Substitute Teachers</t>
    </r>
    <r>
      <rPr>
        <vertAlign val="superscript"/>
        <sz val="8"/>
        <rFont val="Times New Roman"/>
        <family val="1"/>
      </rPr>
      <t>3</t>
    </r>
  </si>
  <si>
    <r>
      <t>Total Substitute Days</t>
    </r>
    <r>
      <rPr>
        <vertAlign val="superscript"/>
        <sz val="8"/>
        <rFont val="Times New Roman"/>
        <family val="1"/>
      </rPr>
      <t>4</t>
    </r>
  </si>
  <si>
    <r>
      <t>Equivalent to Full-time Teaching Units</t>
    </r>
    <r>
      <rPr>
        <vertAlign val="superscript"/>
        <sz val="8"/>
        <rFont val="Times New Roman"/>
        <family val="1"/>
      </rPr>
      <t>4</t>
    </r>
  </si>
  <si>
    <t>2009-10</t>
  </si>
  <si>
    <t>ndistid</t>
  </si>
  <si>
    <t>2010-11</t>
  </si>
  <si>
    <t>70,000-71,999</t>
  </si>
  <si>
    <t>72,000-73,999</t>
  </si>
  <si>
    <t>74,000-75,999</t>
  </si>
  <si>
    <t>78,000+</t>
  </si>
  <si>
    <t>76,000-77,999</t>
  </si>
  <si>
    <t>&lt; $48,000</t>
  </si>
  <si>
    <t>2011-12</t>
  </si>
  <si>
    <t xml:space="preserve">          </t>
  </si>
  <si>
    <t>ndistid * sex Crosstabulation</t>
  </si>
  <si>
    <t>2012-13</t>
  </si>
  <si>
    <t>Mean</t>
  </si>
  <si>
    <t>127</t>
  </si>
  <si>
    <t>2013-14</t>
  </si>
  <si>
    <t>exctage</t>
  </si>
  <si>
    <t xml:space="preserve">       </t>
  </si>
  <si>
    <t>board * gender Crosstabulation</t>
  </si>
  <si>
    <t>gender</t>
  </si>
  <si>
    <t>board</t>
  </si>
  <si>
    <t>903</t>
  </si>
  <si>
    <t>Descriptive Statistics</t>
  </si>
  <si>
    <t>N</t>
  </si>
  <si>
    <t>Minimum</t>
  </si>
  <si>
    <t>Maximum</t>
  </si>
  <si>
    <t>Std. Deviation</t>
  </si>
  <si>
    <t>Valid N (listwise)</t>
  </si>
  <si>
    <r>
      <t>2012-13</t>
    </r>
    <r>
      <rPr>
        <vertAlign val="superscript"/>
        <sz val="8"/>
        <rFont val="Times New Roman"/>
        <family val="1"/>
      </rPr>
      <t>2</t>
    </r>
  </si>
  <si>
    <t>NLESD-Labrador</t>
  </si>
  <si>
    <t>NLESD-Western</t>
  </si>
  <si>
    <t>NLESD-Central</t>
  </si>
  <si>
    <t>NLESD-Eastern</t>
  </si>
  <si>
    <t>District-Region</t>
  </si>
  <si>
    <t>sex * ndistid Crosstabulation</t>
  </si>
  <si>
    <r>
      <t>Table 43.</t>
    </r>
    <r>
      <rPr>
        <sz val="11"/>
        <rFont val="Times New Roman"/>
        <family val="1"/>
      </rPr>
      <t xml:space="preserve"> </t>
    </r>
    <r>
      <rPr>
        <sz val="9"/>
        <rFont val="Arial"/>
        <family val="2"/>
      </rPr>
      <t xml:space="preserve"> </t>
    </r>
    <r>
      <rPr>
        <sz val="11"/>
        <rFont val="Times New Roman"/>
        <family val="1"/>
      </rPr>
      <t>Full-time Equivalent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Teachers and Administrators by Position and Gender,</t>
    </r>
  </si>
  <si>
    <r>
      <t xml:space="preserve">Table 44. </t>
    </r>
    <r>
      <rPr>
        <sz val="11"/>
        <rFont val="Times New Roman"/>
        <family val="1"/>
      </rPr>
      <t xml:space="preserve"> Average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and Median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Annual Salary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, Age and Years Teaching Experience  </t>
    </r>
  </si>
  <si>
    <r>
      <t>Table 45.</t>
    </r>
    <r>
      <rPr>
        <b/>
        <sz val="10"/>
        <rFont val="Times New Roman"/>
        <family val="1"/>
      </rPr>
      <t xml:space="preserve"> </t>
    </r>
    <r>
      <rPr>
        <sz val="8"/>
        <rFont val="Times New Roman"/>
        <family val="1"/>
      </rPr>
      <t xml:space="preserve"> </t>
    </r>
    <r>
      <rPr>
        <sz val="11"/>
        <rFont val="Times New Roman"/>
        <family val="1"/>
      </rPr>
      <t>Average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and Median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Annual Salary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, Age and Years Teaching Experience </t>
    </r>
  </si>
  <si>
    <r>
      <t xml:space="preserve">Table 47. </t>
    </r>
    <r>
      <rPr>
        <sz val="11"/>
        <rFont val="Times New Roman"/>
        <family val="1"/>
      </rPr>
      <t xml:space="preserve"> Full-time Equivalent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Teachers by Gender with Percentage Change  </t>
    </r>
  </si>
  <si>
    <r>
      <t>Table 49.</t>
    </r>
    <r>
      <rPr>
        <sz val="8"/>
        <rFont val="Arial"/>
        <family val="0"/>
      </rPr>
      <t xml:space="preserve"> </t>
    </r>
    <r>
      <rPr>
        <sz val="9"/>
        <rFont val="Arial"/>
        <family val="2"/>
      </rPr>
      <t xml:space="preserve"> </t>
    </r>
    <r>
      <rPr>
        <sz val="11"/>
        <rFont val="Times New Roman"/>
        <family val="1"/>
      </rPr>
      <t>Full-time Equivalent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Teachers by Certificate Level and Point on Salary Scale, </t>
    </r>
  </si>
  <si>
    <r>
      <t>Table 48</t>
    </r>
    <r>
      <rPr>
        <b/>
        <sz val="10"/>
        <rFont val="Arial"/>
        <family val="2"/>
      </rPr>
      <t>.</t>
    </r>
    <r>
      <rPr>
        <sz val="8"/>
        <rFont val="Arial"/>
        <family val="0"/>
      </rPr>
      <t xml:space="preserve"> </t>
    </r>
    <r>
      <rPr>
        <sz val="9"/>
        <rFont val="Arial"/>
        <family val="2"/>
      </rPr>
      <t xml:space="preserve"> </t>
    </r>
    <r>
      <rPr>
        <sz val="11"/>
        <rFont val="Times New Roman"/>
        <family val="1"/>
      </rPr>
      <t>Full-time Equivalent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Teachers by District-Region and Years Teaching Experience,</t>
    </r>
  </si>
  <si>
    <r>
      <t>District-Region</t>
    </r>
    <r>
      <rPr>
        <vertAlign val="superscript"/>
        <sz val="8"/>
        <rFont val="Times New Roman"/>
        <family val="1"/>
      </rPr>
      <t>1</t>
    </r>
  </si>
  <si>
    <t>2014-15</t>
  </si>
  <si>
    <r>
      <t>Table 42.</t>
    </r>
    <r>
      <rPr>
        <sz val="11"/>
        <rFont val="Times New Roman"/>
        <family val="1"/>
      </rPr>
      <t xml:space="preserve"> Full-time Equivalent</t>
    </r>
    <r>
      <rPr>
        <vertAlign val="superscript"/>
        <sz val="11"/>
        <rFont val="Times New Roman"/>
        <family val="1"/>
      </rPr>
      <t>1,2</t>
    </r>
    <r>
      <rPr>
        <sz val="11"/>
        <rFont val="Times New Roman"/>
        <family val="1"/>
      </rPr>
      <t xml:space="preserve"> Teachers, 1964-65 to 2014-15</t>
    </r>
  </si>
  <si>
    <t>Associate Director Programs</t>
  </si>
  <si>
    <t xml:space="preserve"> 2012-13 to 2014-15</t>
  </si>
  <si>
    <t>schid * sex Crosstabulation</t>
  </si>
  <si>
    <t>schid</t>
  </si>
  <si>
    <t>sex * ndistid * int * brdtch Crosstabulation</t>
  </si>
  <si>
    <t>brdtch</t>
  </si>
  <si>
    <t>int</t>
  </si>
  <si>
    <t>sex * board Crosstabulation</t>
  </si>
  <si>
    <t>ltdservgrp</t>
  </si>
  <si>
    <t>Frequency</t>
  </si>
  <si>
    <t>Percent</t>
  </si>
  <si>
    <t>Valid Percent</t>
  </si>
  <si>
    <t>Cumulative Percent</t>
  </si>
  <si>
    <t>Valid</t>
  </si>
  <si>
    <t>2004-05 to 2014-15</t>
  </si>
  <si>
    <t xml:space="preserve"> 2014-15</t>
  </si>
  <si>
    <r>
      <t>Table 46.</t>
    </r>
    <r>
      <rPr>
        <sz val="11"/>
        <rFont val="Times New Roman"/>
        <family val="1"/>
      </rPr>
      <t xml:space="preserve"> Number and Percentage of Full-Time Teachers by Salary and Gender, 2014-15</t>
    </r>
  </si>
  <si>
    <t>from the Previous Year, 2001-02 to 2014-15</t>
  </si>
  <si>
    <t xml:space="preserve">Instructional Resource Teacher  </t>
  </si>
  <si>
    <r>
      <t>of Full-time District Staff</t>
    </r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>, 2003-04 to 2014-15</t>
    </r>
  </si>
  <si>
    <t>of Full-time Teachers, 2003-04 to 2014-15</t>
  </si>
  <si>
    <r>
      <t>Table 49.</t>
    </r>
    <r>
      <rPr>
        <sz val="8"/>
        <rFont val="Arial"/>
        <family val="0"/>
      </rPr>
      <t xml:space="preserve"> </t>
    </r>
    <r>
      <rPr>
        <sz val="11"/>
        <rFont val="Times New Roman"/>
        <family val="1"/>
      </rPr>
      <t xml:space="preserve"> Full-time Equivalent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Teachers by Age Group, 2004-05 to 2014-15</t>
    </r>
  </si>
  <si>
    <r>
      <t>Table 50.</t>
    </r>
    <r>
      <rPr>
        <b/>
        <sz val="10"/>
        <rFont val="Arial"/>
        <family val="2"/>
      </rPr>
      <t xml:space="preserve"> </t>
    </r>
    <r>
      <rPr>
        <sz val="11"/>
        <rFont val="Times New Roman"/>
        <family val="1"/>
      </rPr>
      <t xml:space="preserve"> Profile of Substitute Teaching, 2003-04 to 2013-14</t>
    </r>
  </si>
  <si>
    <r>
      <t>Table 51.</t>
    </r>
    <r>
      <rPr>
        <b/>
        <sz val="10"/>
        <rFont val="Arial"/>
        <family val="2"/>
      </rPr>
      <t xml:space="preserve"> </t>
    </r>
    <r>
      <rPr>
        <sz val="11"/>
        <rFont val="Times New Roman"/>
        <family val="1"/>
      </rPr>
      <t>Substitute Teachers by Age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Group and Gender, 2013-14</t>
    </r>
  </si>
  <si>
    <r>
      <t>Table 52.</t>
    </r>
    <r>
      <rPr>
        <b/>
        <sz val="10"/>
        <rFont val="Arial"/>
        <family val="2"/>
      </rPr>
      <t xml:space="preserve"> </t>
    </r>
    <r>
      <rPr>
        <sz val="11"/>
        <rFont val="Times New Roman"/>
        <family val="1"/>
      </rPr>
      <t>Substitute Teachers by Years Teaching Experience and Gender, 2012-13 and 2013-14</t>
    </r>
  </si>
  <si>
    <r>
      <t>Table 53.</t>
    </r>
    <r>
      <rPr>
        <b/>
        <sz val="10"/>
        <rFont val="Arial"/>
        <family val="2"/>
      </rPr>
      <t xml:space="preserve"> </t>
    </r>
    <r>
      <rPr>
        <sz val="11"/>
        <rFont val="Times New Roman"/>
        <family val="1"/>
      </rPr>
      <t>Substitute Teachers by Years Teaching Experience, 2006-07 to 2013-14</t>
    </r>
  </si>
  <si>
    <r>
      <t>Table 54.</t>
    </r>
    <r>
      <rPr>
        <b/>
        <sz val="10"/>
        <rFont val="Arial"/>
        <family val="2"/>
      </rPr>
      <t xml:space="preserve"> </t>
    </r>
    <r>
      <rPr>
        <sz val="11"/>
        <rFont val="Times New Roman"/>
        <family val="1"/>
      </rPr>
      <t>Teachers</t>
    </r>
    <r>
      <rPr>
        <vertAlign val="superscript"/>
        <sz val="11"/>
        <rFont val="Times New Roman"/>
        <family val="1"/>
      </rPr>
      <t xml:space="preserve">1 </t>
    </r>
    <r>
      <rPr>
        <sz val="11"/>
        <rFont val="Times New Roman"/>
        <family val="1"/>
      </rPr>
      <t xml:space="preserve">Who Retired in 2013-14 by District-Region and Gender </t>
    </r>
  </si>
  <si>
    <r>
      <t>Table 55.</t>
    </r>
    <r>
      <rPr>
        <sz val="8"/>
        <rFont val="Arial"/>
        <family val="0"/>
      </rPr>
      <t xml:space="preserve"> </t>
    </r>
    <r>
      <rPr>
        <sz val="11"/>
        <rFont val="Arial"/>
        <family val="2"/>
      </rPr>
      <t xml:space="preserve"> </t>
    </r>
    <r>
      <rPr>
        <sz val="11"/>
        <rFont val="Times New Roman"/>
        <family val="1"/>
      </rPr>
      <t>First-Time Teachers</t>
    </r>
    <r>
      <rPr>
        <vertAlign val="superscript"/>
        <sz val="9"/>
        <rFont val="Times New Roman"/>
        <family val="1"/>
      </rPr>
      <t>3, 4</t>
    </r>
    <r>
      <rPr>
        <sz val="11"/>
        <rFont val="Times New Roman"/>
        <family val="1"/>
      </rPr>
      <t xml:space="preserve"> by District-Region and Gender, 2010-11 to 2014-15</t>
    </r>
  </si>
  <si>
    <r>
      <t>Table 56.</t>
    </r>
    <r>
      <rPr>
        <b/>
        <sz val="10"/>
        <rFont val="Arial"/>
        <family val="2"/>
      </rPr>
      <t xml:space="preserve"> </t>
    </r>
    <r>
      <rPr>
        <sz val="11"/>
        <rFont val="Times New Roman"/>
        <family val="1"/>
      </rPr>
      <t>Student Assistants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by District-Region and Gender, 2009-10 to 2014-15</t>
    </r>
  </si>
  <si>
    <r>
      <t xml:space="preserve">Table 57. </t>
    </r>
    <r>
      <rPr>
        <sz val="11"/>
        <rFont val="Times New Roman"/>
        <family val="1"/>
      </rPr>
      <t>Student Assistants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by  Gender, 2004-05 to 2014-15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</si>
</sst>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_(* #,##0.0_);_(* \(#,##0.0\);_(* &quot;-&quot;?_);_(@_)"/>
    <numFmt numFmtId="170" formatCode="#,##0.0"/>
    <numFmt numFmtId="171" formatCode="###0"/>
    <numFmt numFmtId="172" formatCode="####.0000"/>
    <numFmt numFmtId="173" formatCode="####.000"/>
    <numFmt numFmtId="174" formatCode="_(* #,##0.0_);_(* \(#,##0.0\);_(* &quot;-&quot;??_);_(@_)"/>
    <numFmt numFmtId="175" formatCode="_(* #,##0_);_(* \(#,##0\);_(* &quot;-&quot;??_);_(@_)"/>
    <numFmt numFmtId="176" formatCode="#,##0.000"/>
    <numFmt numFmtId="177" formatCode="0.0000"/>
    <numFmt numFmtId="178" formatCode="0.000"/>
  </numFmts>
  <fonts count="51"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color indexed="10"/>
      <name val="Arial"/>
      <family val="2"/>
    </font>
    <font>
      <vertAlign val="superscript"/>
      <sz val="9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vertAlign val="superscript"/>
      <sz val="8"/>
      <name val="Times New Roman"/>
      <family val="1"/>
    </font>
    <font>
      <b/>
      <sz val="10"/>
      <name val="Times New Roman"/>
      <family val="1"/>
    </font>
    <font>
      <sz val="8"/>
      <color indexed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168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1" xfId="0" applyFill="1" applyBorder="1" applyAlignment="1">
      <alignment horizontal="center"/>
    </xf>
    <xf numFmtId="3" fontId="0" fillId="0" borderId="0" xfId="0" applyNumberForma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/>
    </xf>
    <xf numFmtId="0" fontId="0" fillId="33" borderId="11" xfId="0" applyFont="1" applyFill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3" fontId="0" fillId="33" borderId="11" xfId="0" applyNumberForma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/>
    </xf>
    <xf numFmtId="3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9" fillId="33" borderId="12" xfId="0" applyFont="1" applyFill="1" applyBorder="1" applyAlignment="1">
      <alignment vertical="center"/>
    </xf>
    <xf numFmtId="0" fontId="9" fillId="33" borderId="12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3" fontId="9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9" fillId="33" borderId="11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3" fontId="9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right"/>
    </xf>
    <xf numFmtId="0" fontId="9" fillId="33" borderId="11" xfId="0" applyFont="1" applyFill="1" applyBorder="1" applyAlignment="1">
      <alignment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8" fontId="9" fillId="0" borderId="0" xfId="0" applyNumberFormat="1" applyFont="1" applyAlignment="1">
      <alignment horizontal="center"/>
    </xf>
    <xf numFmtId="0" fontId="9" fillId="33" borderId="11" xfId="0" applyFont="1" applyFill="1" applyBorder="1" applyAlignment="1">
      <alignment horizontal="right" vertical="center"/>
    </xf>
    <xf numFmtId="3" fontId="9" fillId="33" borderId="11" xfId="0" applyNumberFormat="1" applyFont="1" applyFill="1" applyBorder="1" applyAlignment="1">
      <alignment horizontal="center" vertical="center"/>
    </xf>
    <xf numFmtId="3" fontId="9" fillId="0" borderId="0" xfId="42" applyNumberFormat="1" applyFont="1" applyAlignment="1">
      <alignment horizontal="center"/>
    </xf>
    <xf numFmtId="1" fontId="9" fillId="0" borderId="0" xfId="0" applyNumberFormat="1" applyFont="1" applyAlignment="1">
      <alignment/>
    </xf>
    <xf numFmtId="3" fontId="9" fillId="0" borderId="0" xfId="42" applyNumberFormat="1" applyFont="1" applyAlignment="1">
      <alignment horizontal="right"/>
    </xf>
    <xf numFmtId="168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3" fontId="9" fillId="33" borderId="11" xfId="42" applyNumberFormat="1" applyFont="1" applyFill="1" applyBorder="1" applyAlignment="1">
      <alignment horizontal="right" vertical="center"/>
    </xf>
    <xf numFmtId="3" fontId="9" fillId="33" borderId="11" xfId="42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33" borderId="12" xfId="0" applyFont="1" applyFill="1" applyBorder="1" applyAlignment="1">
      <alignment horizontal="right" vertical="center"/>
    </xf>
    <xf numFmtId="3" fontId="9" fillId="0" borderId="0" xfId="0" applyNumberFormat="1" applyFont="1" applyAlignment="1">
      <alignment/>
    </xf>
    <xf numFmtId="170" fontId="9" fillId="0" borderId="0" xfId="0" applyNumberFormat="1" applyFont="1" applyAlignment="1">
      <alignment horizontal="center"/>
    </xf>
    <xf numFmtId="170" fontId="9" fillId="0" borderId="0" xfId="0" applyNumberFormat="1" applyFont="1" applyAlignment="1">
      <alignment/>
    </xf>
    <xf numFmtId="168" fontId="9" fillId="33" borderId="11" xfId="0" applyNumberFormat="1" applyFont="1" applyFill="1" applyBorder="1" applyAlignment="1">
      <alignment horizontal="center" vertical="center"/>
    </xf>
    <xf numFmtId="3" fontId="9" fillId="33" borderId="12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9" fillId="0" borderId="0" xfId="0" applyFont="1" applyAlignment="1">
      <alignment horizontal="left" vertical="justify" wrapText="1"/>
    </xf>
    <xf numFmtId="0" fontId="9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/>
    </xf>
    <xf numFmtId="175" fontId="9" fillId="0" borderId="0" xfId="42" applyNumberFormat="1" applyFont="1" applyAlignment="1">
      <alignment/>
    </xf>
    <xf numFmtId="175" fontId="5" fillId="0" borderId="0" xfId="0" applyNumberFormat="1" applyFont="1" applyFill="1" applyAlignment="1">
      <alignment/>
    </xf>
    <xf numFmtId="175" fontId="0" fillId="0" borderId="0" xfId="0" applyNumberFormat="1" applyFill="1" applyAlignment="1">
      <alignment/>
    </xf>
    <xf numFmtId="1" fontId="0" fillId="0" borderId="0" xfId="0" applyNumberFormat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33" borderId="1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/>
    </xf>
    <xf numFmtId="0" fontId="0" fillId="0" borderId="0" xfId="0" applyAlignment="1">
      <alignment/>
    </xf>
    <xf numFmtId="3" fontId="9" fillId="33" borderId="11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left"/>
    </xf>
    <xf numFmtId="0" fontId="0" fillId="0" borderId="0" xfId="0" applyAlignment="1">
      <alignment horizontal="left"/>
    </xf>
    <xf numFmtId="0" fontId="9" fillId="33" borderId="11" xfId="0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33" borderId="11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horizontal="center" vertical="center"/>
    </xf>
    <xf numFmtId="168" fontId="9" fillId="0" borderId="0" xfId="0" applyNumberFormat="1" applyFont="1" applyAlignment="1">
      <alignment horizontal="center" vertical="center"/>
    </xf>
    <xf numFmtId="0" fontId="0" fillId="0" borderId="0" xfId="0" applyAlignment="1">
      <alignment vertical="center" readingOrder="1"/>
    </xf>
    <xf numFmtId="0" fontId="9" fillId="33" borderId="10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3" fontId="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readingOrder="1"/>
    </xf>
    <xf numFmtId="3" fontId="7" fillId="0" borderId="0" xfId="0" applyNumberFormat="1" applyFont="1" applyAlignment="1">
      <alignment vertical="center" readingOrder="1"/>
    </xf>
    <xf numFmtId="0" fontId="7" fillId="0" borderId="0" xfId="0" applyFont="1" applyAlignment="1">
      <alignment vertical="center" readingOrder="1"/>
    </xf>
    <xf numFmtId="0" fontId="9" fillId="0" borderId="0" xfId="0" applyFont="1" applyAlignment="1">
      <alignment vertical="center" readingOrder="1"/>
    </xf>
    <xf numFmtId="0" fontId="9" fillId="33" borderId="10" xfId="0" applyFont="1" applyFill="1" applyBorder="1" applyAlignment="1">
      <alignment horizontal="center" vertical="center" readingOrder="1"/>
    </xf>
    <xf numFmtId="0" fontId="0" fillId="0" borderId="0" xfId="0" applyAlignment="1">
      <alignment horizontal="center" vertical="center" readingOrder="1"/>
    </xf>
    <xf numFmtId="0" fontId="9" fillId="33" borderId="11" xfId="0" applyFont="1" applyFill="1" applyBorder="1" applyAlignment="1">
      <alignment horizontal="left" vertical="center" readingOrder="1"/>
    </xf>
    <xf numFmtId="0" fontId="9" fillId="33" borderId="11" xfId="0" applyFont="1" applyFill="1" applyBorder="1" applyAlignment="1">
      <alignment horizontal="center" vertical="center" readingOrder="1"/>
    </xf>
    <xf numFmtId="0" fontId="9" fillId="0" borderId="0" xfId="0" applyFont="1" applyAlignment="1">
      <alignment horizontal="left" vertical="center" readingOrder="1"/>
    </xf>
    <xf numFmtId="0" fontId="9" fillId="0" borderId="0" xfId="0" applyFont="1" applyAlignment="1">
      <alignment horizontal="center" vertical="center" readingOrder="1"/>
    </xf>
    <xf numFmtId="1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9" fillId="33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1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2" fontId="0" fillId="0" borderId="0" xfId="0" applyNumberFormat="1" applyAlignment="1">
      <alignment vertical="center"/>
    </xf>
    <xf numFmtId="3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3" fontId="10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0" fillId="33" borderId="11" xfId="0" applyNumberForma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175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3" fontId="9" fillId="0" borderId="0" xfId="42" applyNumberFormat="1" applyFont="1" applyAlignment="1">
      <alignment horizontal="center" vertical="center" readingOrder="1"/>
    </xf>
    <xf numFmtId="3" fontId="9" fillId="33" borderId="11" xfId="42" applyNumberFormat="1" applyFont="1" applyFill="1" applyBorder="1" applyAlignment="1">
      <alignment horizontal="center" vertical="center" readingOrder="1"/>
    </xf>
    <xf numFmtId="175" fontId="9" fillId="0" borderId="0" xfId="42" applyNumberFormat="1" applyFont="1" applyAlignment="1">
      <alignment horizontal="center" vertical="center"/>
    </xf>
    <xf numFmtId="175" fontId="9" fillId="0" borderId="0" xfId="42" applyNumberFormat="1" applyFont="1" applyAlignment="1">
      <alignment horizontal="center"/>
    </xf>
    <xf numFmtId="175" fontId="5" fillId="0" borderId="0" xfId="0" applyNumberFormat="1" applyFont="1" applyFill="1" applyAlignment="1">
      <alignment horizontal="center"/>
    </xf>
    <xf numFmtId="178" fontId="0" fillId="0" borderId="0" xfId="0" applyNumberFormat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0" fillId="34" borderId="0" xfId="0" applyFill="1" applyAlignment="1">
      <alignment/>
    </xf>
    <xf numFmtId="3" fontId="5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/>
    </xf>
    <xf numFmtId="3" fontId="9" fillId="33" borderId="11" xfId="0" applyNumberFormat="1" applyFont="1" applyFill="1" applyBorder="1" applyAlignment="1">
      <alignment horizontal="center" vertical="center" readingOrder="1"/>
    </xf>
    <xf numFmtId="3" fontId="9" fillId="0" borderId="0" xfId="42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168" fontId="9" fillId="33" borderId="11" xfId="0" applyNumberFormat="1" applyFont="1" applyFill="1" applyBorder="1" applyAlignment="1">
      <alignment horizontal="center" vertical="center" readingOrder="1"/>
    </xf>
    <xf numFmtId="3" fontId="7" fillId="0" borderId="0" xfId="0" applyNumberFormat="1" applyFont="1" applyAlignment="1">
      <alignment horizontal="center" vertical="center" readingOrder="1"/>
    </xf>
    <xf numFmtId="1" fontId="9" fillId="0" borderId="0" xfId="0" applyNumberFormat="1" applyFont="1" applyAlignment="1">
      <alignment horizontal="center" vertical="center" readingOrder="1"/>
    </xf>
    <xf numFmtId="168" fontId="7" fillId="0" borderId="0" xfId="0" applyNumberFormat="1" applyFont="1" applyAlignment="1">
      <alignment horizontal="center" vertical="center" readingOrder="1"/>
    </xf>
    <xf numFmtId="3" fontId="9" fillId="0" borderId="0" xfId="0" applyNumberFormat="1" applyFont="1" applyAlignment="1">
      <alignment horizontal="center" vertical="center" readingOrder="1"/>
    </xf>
    <xf numFmtId="168" fontId="9" fillId="0" borderId="0" xfId="0" applyNumberFormat="1" applyFont="1" applyAlignment="1">
      <alignment horizontal="center" vertical="center" readingOrder="1"/>
    </xf>
    <xf numFmtId="168" fontId="7" fillId="0" borderId="0" xfId="0" applyNumberFormat="1" applyFont="1" applyAlignment="1">
      <alignment horizontal="center" readingOrder="1"/>
    </xf>
    <xf numFmtId="0" fontId="7" fillId="0" borderId="0" xfId="0" applyFont="1" applyAlignment="1">
      <alignment horizontal="center" readingOrder="1"/>
    </xf>
    <xf numFmtId="0" fontId="0" fillId="0" borderId="0" xfId="0" applyFill="1" applyAlignment="1">
      <alignment horizontal="center" readingOrder="1"/>
    </xf>
    <xf numFmtId="3" fontId="7" fillId="0" borderId="0" xfId="0" applyNumberFormat="1" applyFont="1" applyAlignment="1">
      <alignment horizontal="center" readingOrder="1"/>
    </xf>
    <xf numFmtId="37" fontId="9" fillId="0" borderId="0" xfId="42" applyNumberFormat="1" applyFont="1" applyAlignment="1">
      <alignment horizontal="center" vertical="center"/>
    </xf>
    <xf numFmtId="37" fontId="9" fillId="33" borderId="11" xfId="42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3" fillId="33" borderId="11" xfId="53" applyFill="1" applyBorder="1" applyAlignment="1" applyProtection="1">
      <alignment vertical="center"/>
      <protection/>
    </xf>
    <xf numFmtId="0" fontId="40" fillId="29" borderId="0" xfId="48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0" fillId="0" borderId="0" xfId="0" applyFont="1" applyFill="1" applyAlignment="1">
      <alignment horizontal="left"/>
    </xf>
    <xf numFmtId="0" fontId="9" fillId="33" borderId="10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33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33" borderId="12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 readingOrder="1"/>
    </xf>
    <xf numFmtId="3" fontId="9" fillId="33" borderId="11" xfId="0" applyNumberFormat="1" applyFont="1" applyFill="1" applyBorder="1" applyAlignment="1">
      <alignment horizontal="center" vertical="center" readingOrder="1"/>
    </xf>
    <xf numFmtId="0" fontId="10" fillId="0" borderId="0" xfId="0" applyFont="1" applyAlignment="1">
      <alignment horizontal="left" vertical="center" wrapText="1" readingOrder="1"/>
    </xf>
    <xf numFmtId="0" fontId="0" fillId="0" borderId="0" xfId="0" applyAlignment="1">
      <alignment horizontal="left" vertical="center" readingOrder="1"/>
    </xf>
    <xf numFmtId="0" fontId="10" fillId="0" borderId="0" xfId="0" applyFont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33" borderId="12" xfId="0" applyFont="1" applyFill="1" applyBorder="1" applyAlignment="1">
      <alignment horizontal="center" vertical="center" readingOrder="1"/>
    </xf>
    <xf numFmtId="0" fontId="9" fillId="33" borderId="10" xfId="0" applyFont="1" applyFill="1" applyBorder="1" applyAlignment="1">
      <alignment horizontal="left" vertical="center" readingOrder="1"/>
    </xf>
    <xf numFmtId="0" fontId="9" fillId="33" borderId="11" xfId="0" applyFont="1" applyFill="1" applyBorder="1" applyAlignment="1">
      <alignment horizontal="left" vertical="center" readingOrder="1"/>
    </xf>
    <xf numFmtId="0" fontId="10" fillId="0" borderId="0" xfId="0" applyFont="1" applyAlignment="1">
      <alignment horizontal="left"/>
    </xf>
    <xf numFmtId="0" fontId="9" fillId="33" borderId="1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3" fontId="9" fillId="33" borderId="10" xfId="0" applyNumberFormat="1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3" fontId="9" fillId="33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3" fontId="9" fillId="33" borderId="12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168" fontId="9" fillId="33" borderId="0" xfId="0" applyNumberFormat="1" applyFont="1" applyFill="1" applyBorder="1" applyAlignment="1">
      <alignment horizontal="center" vertical="center"/>
    </xf>
    <xf numFmtId="168" fontId="9" fillId="0" borderId="11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tabSelected="1" zoomScalePageLayoutView="0" workbookViewId="0" topLeftCell="A1">
      <selection activeCell="G10" sqref="G10"/>
    </sheetView>
  </sheetViews>
  <sheetFormatPr defaultColWidth="9.33203125" defaultRowHeight="11.25"/>
  <cols>
    <col min="1" max="1" width="17.16015625" style="2" customWidth="1"/>
    <col min="2" max="2" width="13" style="2" customWidth="1"/>
    <col min="4" max="5" width="13" style="2" customWidth="1"/>
    <col min="6" max="6" width="13" style="0" customWidth="1"/>
    <col min="7" max="8" width="13" style="2" customWidth="1"/>
  </cols>
  <sheetData>
    <row r="1" spans="1:8" ht="18" customHeight="1">
      <c r="A1" s="161" t="s">
        <v>209</v>
      </c>
      <c r="B1" s="161"/>
      <c r="C1" s="161"/>
      <c r="D1" s="161"/>
      <c r="E1" s="161"/>
      <c r="F1" s="161"/>
      <c r="G1" s="161"/>
      <c r="H1" s="161"/>
    </row>
    <row r="2" ht="12" customHeight="1"/>
    <row r="3" spans="1:8" s="17" customFormat="1" ht="25.5" customHeight="1">
      <c r="A3" s="26" t="s">
        <v>0</v>
      </c>
      <c r="B3" s="26" t="s">
        <v>1</v>
      </c>
      <c r="C3" s="25"/>
      <c r="D3" s="26" t="s">
        <v>0</v>
      </c>
      <c r="E3" s="26" t="s">
        <v>1</v>
      </c>
      <c r="F3" s="25"/>
      <c r="G3" s="26" t="s">
        <v>0</v>
      </c>
      <c r="H3" s="26" t="s">
        <v>1</v>
      </c>
    </row>
    <row r="4" spans="1:8" s="15" customFormat="1" ht="4.5" customHeight="1">
      <c r="A4" s="45"/>
      <c r="B4" s="45"/>
      <c r="C4" s="27"/>
      <c r="D4" s="45"/>
      <c r="E4" s="45"/>
      <c r="F4" s="27"/>
      <c r="G4" s="45"/>
      <c r="H4" s="45"/>
    </row>
    <row r="5" spans="1:8" s="15" customFormat="1" ht="10.5" customHeight="1">
      <c r="A5" s="28" t="s">
        <v>10</v>
      </c>
      <c r="B5" s="29">
        <v>5351</v>
      </c>
      <c r="C5" s="28"/>
      <c r="D5" s="28" t="s">
        <v>2</v>
      </c>
      <c r="E5" s="29">
        <v>7678</v>
      </c>
      <c r="F5" s="28"/>
      <c r="G5" s="28" t="s">
        <v>29</v>
      </c>
      <c r="H5" s="29">
        <v>6453</v>
      </c>
    </row>
    <row r="6" spans="1:8" s="15" customFormat="1" ht="10.5" customHeight="1">
      <c r="A6" s="28" t="s">
        <v>12</v>
      </c>
      <c r="B6" s="29">
        <v>5545</v>
      </c>
      <c r="C6" s="28"/>
      <c r="D6" s="28" t="s">
        <v>3</v>
      </c>
      <c r="E6" s="29">
        <v>7723</v>
      </c>
      <c r="F6" s="28"/>
      <c r="G6" s="28" t="s">
        <v>31</v>
      </c>
      <c r="H6" s="29">
        <v>6372</v>
      </c>
    </row>
    <row r="7" spans="1:8" s="15" customFormat="1" ht="10.5" customHeight="1">
      <c r="A7" s="28" t="s">
        <v>14</v>
      </c>
      <c r="B7" s="29">
        <v>5644</v>
      </c>
      <c r="C7" s="28"/>
      <c r="D7" s="28" t="s">
        <v>4</v>
      </c>
      <c r="E7" s="29">
        <v>8191</v>
      </c>
      <c r="F7" s="28"/>
      <c r="G7" s="28" t="s">
        <v>33</v>
      </c>
      <c r="H7" s="29">
        <v>6283</v>
      </c>
    </row>
    <row r="8" spans="1:8" s="15" customFormat="1" ht="10.5" customHeight="1">
      <c r="A8" s="28" t="s">
        <v>16</v>
      </c>
      <c r="B8" s="29">
        <v>5855</v>
      </c>
      <c r="C8" s="28"/>
      <c r="D8" s="28" t="s">
        <v>5</v>
      </c>
      <c r="E8" s="29">
        <v>8177</v>
      </c>
      <c r="F8" s="28"/>
      <c r="G8" s="28" t="s">
        <v>35</v>
      </c>
      <c r="H8" s="29">
        <v>6264</v>
      </c>
    </row>
    <row r="9" spans="1:8" s="15" customFormat="1" ht="10.5" customHeight="1">
      <c r="A9" s="28" t="s">
        <v>18</v>
      </c>
      <c r="B9" s="29">
        <v>6206</v>
      </c>
      <c r="C9" s="28"/>
      <c r="D9" s="28" t="s">
        <v>6</v>
      </c>
      <c r="E9" s="29">
        <v>8073</v>
      </c>
      <c r="F9" s="28"/>
      <c r="G9" s="28" t="s">
        <v>37</v>
      </c>
      <c r="H9" s="29">
        <v>6065</v>
      </c>
    </row>
    <row r="10" spans="1:8" s="15" customFormat="1" ht="10.5" customHeight="1">
      <c r="A10" s="28" t="s">
        <v>20</v>
      </c>
      <c r="B10" s="29">
        <v>6315</v>
      </c>
      <c r="C10" s="28"/>
      <c r="D10" s="28" t="s">
        <v>7</v>
      </c>
      <c r="E10" s="29">
        <v>8065</v>
      </c>
      <c r="F10" s="28"/>
      <c r="G10" s="28" t="s">
        <v>39</v>
      </c>
      <c r="H10" s="29">
        <v>5865</v>
      </c>
    </row>
    <row r="11" spans="1:8" s="15" customFormat="1" ht="10.5" customHeight="1">
      <c r="A11" s="28" t="s">
        <v>22</v>
      </c>
      <c r="B11" s="29">
        <v>6437</v>
      </c>
      <c r="C11" s="28"/>
      <c r="D11" s="28" t="s">
        <v>8</v>
      </c>
      <c r="E11" s="29">
        <v>8120</v>
      </c>
      <c r="F11" s="28"/>
      <c r="G11" s="28" t="s">
        <v>41</v>
      </c>
      <c r="H11" s="29">
        <v>5634</v>
      </c>
    </row>
    <row r="12" spans="1:8" s="15" customFormat="1" ht="10.5" customHeight="1">
      <c r="A12" s="28" t="s">
        <v>24</v>
      </c>
      <c r="B12" s="29">
        <v>6648</v>
      </c>
      <c r="C12" s="28"/>
      <c r="D12" s="28" t="s">
        <v>9</v>
      </c>
      <c r="E12" s="29">
        <v>8110</v>
      </c>
      <c r="F12" s="28"/>
      <c r="G12" s="28" t="s">
        <v>43</v>
      </c>
      <c r="H12" s="29">
        <v>5485</v>
      </c>
    </row>
    <row r="13" spans="1:8" s="15" customFormat="1" ht="10.5" customHeight="1">
      <c r="A13" s="28" t="s">
        <v>26</v>
      </c>
      <c r="B13" s="29">
        <v>6895</v>
      </c>
      <c r="C13" s="28"/>
      <c r="D13" s="28" t="s">
        <v>11</v>
      </c>
      <c r="E13" s="29">
        <v>8035</v>
      </c>
      <c r="F13" s="28"/>
      <c r="G13" s="28" t="s">
        <v>140</v>
      </c>
      <c r="H13" s="29">
        <v>5443</v>
      </c>
    </row>
    <row r="14" spans="1:8" s="15" customFormat="1" ht="10.5" customHeight="1">
      <c r="A14" s="28" t="s">
        <v>28</v>
      </c>
      <c r="B14" s="29">
        <v>7072</v>
      </c>
      <c r="C14" s="28"/>
      <c r="D14" s="28" t="s">
        <v>13</v>
      </c>
      <c r="E14" s="29">
        <v>8015</v>
      </c>
      <c r="F14" s="28"/>
      <c r="G14" s="30" t="s">
        <v>158</v>
      </c>
      <c r="H14" s="29">
        <v>5498</v>
      </c>
    </row>
    <row r="15" spans="1:8" s="15" customFormat="1" ht="10.5" customHeight="1">
      <c r="A15" s="28" t="s">
        <v>30</v>
      </c>
      <c r="B15" s="29">
        <v>7358</v>
      </c>
      <c r="C15" s="28"/>
      <c r="D15" s="28" t="s">
        <v>15</v>
      </c>
      <c r="E15" s="29">
        <v>7951</v>
      </c>
      <c r="F15" s="28"/>
      <c r="G15" s="30" t="s">
        <v>160</v>
      </c>
      <c r="H15" s="29">
        <v>5572</v>
      </c>
    </row>
    <row r="16" spans="1:8" s="15" customFormat="1" ht="10.5" customHeight="1">
      <c r="A16" s="28" t="s">
        <v>32</v>
      </c>
      <c r="B16" s="29">
        <v>7427</v>
      </c>
      <c r="C16" s="28"/>
      <c r="D16" s="28" t="s">
        <v>17</v>
      </c>
      <c r="E16" s="29">
        <v>7885</v>
      </c>
      <c r="F16" s="28"/>
      <c r="G16" s="30" t="s">
        <v>166</v>
      </c>
      <c r="H16" s="31">
        <v>5569</v>
      </c>
    </row>
    <row r="17" spans="1:8" s="15" customFormat="1" ht="10.5" customHeight="1">
      <c r="A17" s="28" t="s">
        <v>34</v>
      </c>
      <c r="B17" s="29">
        <v>7694</v>
      </c>
      <c r="C17" s="28"/>
      <c r="D17" s="28" t="s">
        <v>19</v>
      </c>
      <c r="E17" s="29">
        <v>7769</v>
      </c>
      <c r="F17" s="28"/>
      <c r="G17" s="30" t="s">
        <v>168</v>
      </c>
      <c r="H17" s="31">
        <v>5544</v>
      </c>
    </row>
    <row r="18" spans="1:22" s="15" customFormat="1" ht="10.5" customHeight="1">
      <c r="A18" s="28" t="s">
        <v>36</v>
      </c>
      <c r="B18" s="29">
        <v>7694</v>
      </c>
      <c r="C18" s="28"/>
      <c r="D18" s="28" t="s">
        <v>21</v>
      </c>
      <c r="E18" s="29">
        <v>7521</v>
      </c>
      <c r="F18" s="28"/>
      <c r="G18" s="30" t="s">
        <v>175</v>
      </c>
      <c r="H18" s="31">
        <v>5529</v>
      </c>
      <c r="V18" s="23"/>
    </row>
    <row r="19" spans="1:8" s="15" customFormat="1" ht="10.5" customHeight="1">
      <c r="A19" s="28" t="s">
        <v>38</v>
      </c>
      <c r="B19" s="29">
        <v>7690</v>
      </c>
      <c r="C19" s="28"/>
      <c r="D19" s="28" t="s">
        <v>23</v>
      </c>
      <c r="E19" s="29">
        <v>7259</v>
      </c>
      <c r="F19" s="28"/>
      <c r="G19" s="30" t="s">
        <v>178</v>
      </c>
      <c r="H19" s="31">
        <v>5515</v>
      </c>
    </row>
    <row r="20" spans="1:9" s="15" customFormat="1" ht="10.5" customHeight="1">
      <c r="A20" s="28" t="s">
        <v>40</v>
      </c>
      <c r="B20" s="29">
        <v>7602</v>
      </c>
      <c r="C20" s="28"/>
      <c r="D20" s="28" t="s">
        <v>25</v>
      </c>
      <c r="E20" s="29">
        <v>7101</v>
      </c>
      <c r="F20" s="28"/>
      <c r="G20" s="30" t="s">
        <v>181</v>
      </c>
      <c r="H20" s="31">
        <v>5357</v>
      </c>
      <c r="I20" s="23"/>
    </row>
    <row r="21" spans="1:8" s="15" customFormat="1" ht="10.5" customHeight="1">
      <c r="A21" s="28" t="s">
        <v>42</v>
      </c>
      <c r="B21" s="29">
        <v>7597</v>
      </c>
      <c r="C21" s="28"/>
      <c r="D21" s="28" t="s">
        <v>27</v>
      </c>
      <c r="E21" s="29">
        <v>6705</v>
      </c>
      <c r="F21" s="28"/>
      <c r="G21" s="30" t="s">
        <v>208</v>
      </c>
      <c r="H21" s="31">
        <v>5379</v>
      </c>
    </row>
    <row r="22" spans="1:8" s="15" customFormat="1" ht="6.75" customHeight="1">
      <c r="A22" s="45"/>
      <c r="B22" s="45"/>
      <c r="C22" s="28"/>
      <c r="D22" s="28"/>
      <c r="E22" s="29"/>
      <c r="F22" s="28"/>
      <c r="G22" s="45"/>
      <c r="H22" s="45"/>
    </row>
    <row r="23" spans="1:8" s="15" customFormat="1" ht="11.25">
      <c r="A23" s="16"/>
      <c r="B23" s="16"/>
      <c r="C23" s="16"/>
      <c r="D23" s="16"/>
      <c r="E23" s="16"/>
      <c r="F23" s="16"/>
      <c r="G23" s="16"/>
      <c r="H23" s="16"/>
    </row>
    <row r="37" ht="11.25">
      <c r="H37" s="2" t="s">
        <v>147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showGridLines="0" zoomScalePageLayoutView="0" workbookViewId="0" topLeftCell="A1">
      <selection activeCell="F2" sqref="F2"/>
    </sheetView>
  </sheetViews>
  <sheetFormatPr defaultColWidth="9.33203125" defaultRowHeight="11.25"/>
  <cols>
    <col min="1" max="1" width="7.83203125" style="0" customWidth="1"/>
    <col min="2" max="2" width="9.83203125" style="0" customWidth="1"/>
    <col min="3" max="3" width="10" style="0" customWidth="1"/>
    <col min="4" max="4" width="12.5" style="0" customWidth="1"/>
    <col min="6" max="6" width="12.33203125" style="0" customWidth="1"/>
    <col min="7" max="7" width="13.83203125" style="0" customWidth="1"/>
    <col min="8" max="8" width="15.16015625" style="0" customWidth="1"/>
    <col min="9" max="9" width="11.66015625" style="0" customWidth="1"/>
  </cols>
  <sheetData>
    <row r="1" s="9" customFormat="1" ht="15" customHeight="1">
      <c r="A1" s="89" t="s">
        <v>232</v>
      </c>
    </row>
    <row r="2" s="9" customFormat="1" ht="15" customHeight="1"/>
    <row r="3" s="9" customFormat="1" ht="7.5" customHeight="1"/>
    <row r="4" spans="1:9" s="9" customFormat="1" ht="15" customHeight="1">
      <c r="A4" s="179" t="s">
        <v>162</v>
      </c>
      <c r="B4" s="192" t="s">
        <v>126</v>
      </c>
      <c r="C4" s="192" t="s">
        <v>163</v>
      </c>
      <c r="D4" s="192" t="s">
        <v>127</v>
      </c>
      <c r="E4" s="192" t="s">
        <v>164</v>
      </c>
      <c r="F4" s="192" t="s">
        <v>128</v>
      </c>
      <c r="G4" s="192" t="s">
        <v>129</v>
      </c>
      <c r="H4" s="192" t="s">
        <v>130</v>
      </c>
      <c r="I4" s="192" t="s">
        <v>165</v>
      </c>
    </row>
    <row r="5" spans="1:9" s="9" customFormat="1" ht="15" customHeight="1">
      <c r="A5" s="180"/>
      <c r="B5" s="193"/>
      <c r="C5" s="193"/>
      <c r="D5" s="193"/>
      <c r="E5" s="193"/>
      <c r="F5" s="193"/>
      <c r="G5" s="193"/>
      <c r="H5" s="193"/>
      <c r="I5" s="193"/>
    </row>
    <row r="6" spans="1:9" s="9" customFormat="1" ht="15" customHeight="1">
      <c r="A6" s="180"/>
      <c r="B6" s="193"/>
      <c r="C6" s="193"/>
      <c r="D6" s="193"/>
      <c r="E6" s="193"/>
      <c r="F6" s="193"/>
      <c r="G6" s="193"/>
      <c r="H6" s="193"/>
      <c r="I6" s="193"/>
    </row>
    <row r="7" spans="1:9" s="9" customFormat="1" ht="15" customHeight="1">
      <c r="A7" s="181"/>
      <c r="B7" s="194"/>
      <c r="C7" s="194"/>
      <c r="D7" s="194"/>
      <c r="E7" s="194"/>
      <c r="F7" s="194"/>
      <c r="G7" s="194"/>
      <c r="H7" s="194"/>
      <c r="I7" s="194"/>
    </row>
    <row r="8" spans="1:9" s="9" customFormat="1" ht="6" customHeight="1">
      <c r="A8" s="87"/>
      <c r="B8" s="87"/>
      <c r="C8" s="87"/>
      <c r="D8" s="87"/>
      <c r="E8" s="87"/>
      <c r="F8" s="87"/>
      <c r="G8" s="87"/>
      <c r="H8" s="87"/>
      <c r="I8" s="87"/>
    </row>
    <row r="9" spans="1:9" s="9" customFormat="1" ht="15" customHeight="1">
      <c r="A9" s="87"/>
      <c r="B9" s="85" t="s">
        <v>107</v>
      </c>
      <c r="C9" s="85" t="s">
        <v>108</v>
      </c>
      <c r="D9" s="85" t="s">
        <v>109</v>
      </c>
      <c r="E9" s="85" t="s">
        <v>110</v>
      </c>
      <c r="F9" s="85" t="s">
        <v>111</v>
      </c>
      <c r="G9" s="85" t="s">
        <v>112</v>
      </c>
      <c r="H9" s="85" t="s">
        <v>113</v>
      </c>
      <c r="I9" s="85" t="s">
        <v>114</v>
      </c>
    </row>
    <row r="10" spans="1:9" s="9" customFormat="1" ht="9" customHeight="1">
      <c r="A10" s="87"/>
      <c r="B10" s="85"/>
      <c r="C10" s="85"/>
      <c r="D10" s="85"/>
      <c r="E10" s="85"/>
      <c r="F10" s="85"/>
      <c r="G10" s="85"/>
      <c r="H10" s="85"/>
      <c r="I10" s="85"/>
    </row>
    <row r="11" spans="1:9" s="9" customFormat="1" ht="15" customHeight="1">
      <c r="A11" s="87" t="s">
        <v>39</v>
      </c>
      <c r="B11" s="98">
        <v>5865</v>
      </c>
      <c r="C11" s="98">
        <v>1957</v>
      </c>
      <c r="D11" s="92">
        <v>25.019176681155713</v>
      </c>
      <c r="E11" s="98">
        <v>66997</v>
      </c>
      <c r="F11" s="92">
        <v>34.23454266734798</v>
      </c>
      <c r="G11" s="92">
        <v>11.423188405797102</v>
      </c>
      <c r="H11" s="92">
        <v>6.174696435566001</v>
      </c>
      <c r="I11" s="92">
        <v>362.1459459459459</v>
      </c>
    </row>
    <row r="12" spans="1:9" s="9" customFormat="1" ht="15" customHeight="1">
      <c r="A12" s="87" t="s">
        <v>41</v>
      </c>
      <c r="B12" s="98">
        <v>5634</v>
      </c>
      <c r="C12" s="98">
        <v>2015</v>
      </c>
      <c r="D12" s="92">
        <v>26.34331285135312</v>
      </c>
      <c r="E12" s="98">
        <v>65936</v>
      </c>
      <c r="F12" s="92">
        <v>32.72258064516129</v>
      </c>
      <c r="G12" s="92">
        <v>11.703230386936458</v>
      </c>
      <c r="H12" s="92">
        <v>6.326070479425113</v>
      </c>
      <c r="I12" s="92">
        <v>356.4108108108108</v>
      </c>
    </row>
    <row r="13" spans="1:9" s="9" customFormat="1" ht="15" customHeight="1">
      <c r="A13" s="87" t="s">
        <v>43</v>
      </c>
      <c r="B13" s="98">
        <v>5485</v>
      </c>
      <c r="C13" s="98">
        <v>1743</v>
      </c>
      <c r="D13" s="92">
        <v>24.114554510237962</v>
      </c>
      <c r="E13" s="98">
        <v>46483</v>
      </c>
      <c r="F13" s="92">
        <v>26.668387837062536</v>
      </c>
      <c r="G13" s="92">
        <v>8.474567000911577</v>
      </c>
      <c r="H13" s="92">
        <v>4.580847027519772</v>
      </c>
      <c r="I13" s="92">
        <v>251.25945945945946</v>
      </c>
    </row>
    <row r="14" spans="1:9" s="9" customFormat="1" ht="15" customHeight="1">
      <c r="A14" s="87" t="s">
        <v>140</v>
      </c>
      <c r="B14" s="98">
        <v>5443</v>
      </c>
      <c r="C14" s="98">
        <v>1867</v>
      </c>
      <c r="D14" s="92">
        <v>25.54035567715458</v>
      </c>
      <c r="E14" s="98">
        <v>73880</v>
      </c>
      <c r="F14" s="92">
        <v>39.57150508837707</v>
      </c>
      <c r="G14" s="92">
        <v>13.573397023700165</v>
      </c>
      <c r="H14" s="92">
        <v>7.3369713641622525</v>
      </c>
      <c r="I14" s="92">
        <v>399.35135135135135</v>
      </c>
    </row>
    <row r="15" spans="1:9" s="9" customFormat="1" ht="15" customHeight="1">
      <c r="A15" s="118" t="s">
        <v>158</v>
      </c>
      <c r="B15" s="117">
        <v>5498</v>
      </c>
      <c r="C15" s="117">
        <v>1897</v>
      </c>
      <c r="D15" s="92">
        <v>25.652467883705203</v>
      </c>
      <c r="E15" s="117">
        <v>77229</v>
      </c>
      <c r="F15" s="92">
        <v>40.71112282551397</v>
      </c>
      <c r="G15" s="92">
        <v>14.04674427064387</v>
      </c>
      <c r="H15" s="92">
        <v>7.592834740888578</v>
      </c>
      <c r="I15" s="92">
        <v>417.45405405405404</v>
      </c>
    </row>
    <row r="16" spans="1:9" s="9" customFormat="1" ht="15" customHeight="1">
      <c r="A16" s="118" t="s">
        <v>160</v>
      </c>
      <c r="B16" s="117">
        <v>5572</v>
      </c>
      <c r="C16" s="117">
        <v>1889</v>
      </c>
      <c r="D16" s="92">
        <v>25.318321940758608</v>
      </c>
      <c r="E16" s="117">
        <v>78761</v>
      </c>
      <c r="F16" s="92">
        <v>41.69454737956591</v>
      </c>
      <c r="G16" s="92">
        <v>14.135139985642498</v>
      </c>
      <c r="H16" s="92">
        <v>7.640616208455405</v>
      </c>
      <c r="I16" s="92">
        <v>425.7351351351351</v>
      </c>
    </row>
    <row r="17" spans="1:9" s="22" customFormat="1" ht="15" customHeight="1">
      <c r="A17" s="118" t="s">
        <v>166</v>
      </c>
      <c r="B17" s="117">
        <v>5544</v>
      </c>
      <c r="C17" s="117">
        <v>2066</v>
      </c>
      <c r="D17" s="92">
        <v>27.1484888304862</v>
      </c>
      <c r="E17" s="117">
        <v>90883.6</v>
      </c>
      <c r="F17" s="92">
        <v>43.99012584704744</v>
      </c>
      <c r="G17" s="92">
        <v>16.393145743145745</v>
      </c>
      <c r="H17" s="92">
        <v>8.861159861159862</v>
      </c>
      <c r="I17" s="92">
        <v>491.2627027027027</v>
      </c>
    </row>
    <row r="18" spans="1:9" s="22" customFormat="1" ht="15" customHeight="1">
      <c r="A18" s="118" t="s">
        <v>168</v>
      </c>
      <c r="B18" s="117">
        <v>5529</v>
      </c>
      <c r="C18" s="117">
        <v>2005</v>
      </c>
      <c r="D18" s="92">
        <v>26.61268914255376</v>
      </c>
      <c r="E18" s="117">
        <v>87326</v>
      </c>
      <c r="F18" s="92">
        <v>43.554114713216954</v>
      </c>
      <c r="G18" s="92">
        <v>15.79417616205462</v>
      </c>
      <c r="H18" s="92">
        <v>8.537392520029526</v>
      </c>
      <c r="I18" s="92">
        <v>472.0324324324324</v>
      </c>
    </row>
    <row r="19" spans="1:9" s="22" customFormat="1" ht="15" customHeight="1">
      <c r="A19" s="118" t="s">
        <v>175</v>
      </c>
      <c r="B19" s="117">
        <v>5515</v>
      </c>
      <c r="C19" s="117">
        <v>1982</v>
      </c>
      <c r="D19" s="92">
        <v>26.437241563291984</v>
      </c>
      <c r="E19" s="117">
        <v>91342.3</v>
      </c>
      <c r="F19" s="92">
        <v>46.08592330978809</v>
      </c>
      <c r="G19" s="92">
        <v>16.56252039891206</v>
      </c>
      <c r="H19" s="92">
        <v>8.952713729141653</v>
      </c>
      <c r="I19" s="92">
        <v>493.7421621621622</v>
      </c>
    </row>
    <row r="20" spans="1:9" s="22" customFormat="1" ht="15" customHeight="1">
      <c r="A20" s="118" t="s">
        <v>178</v>
      </c>
      <c r="B20" s="117">
        <v>5357</v>
      </c>
      <c r="C20" s="117">
        <v>1975</v>
      </c>
      <c r="D20" s="92">
        <v>26.936715766503</v>
      </c>
      <c r="E20" s="117">
        <v>91529.3</v>
      </c>
      <c r="F20" s="92">
        <v>46.34394936708861</v>
      </c>
      <c r="G20" s="92">
        <v>17.08592495799888</v>
      </c>
      <c r="H20" s="92">
        <v>9.235635112431826</v>
      </c>
      <c r="I20" s="92">
        <v>494.752972972973</v>
      </c>
    </row>
    <row r="21" spans="1:9" s="22" customFormat="1" ht="15" customHeight="1">
      <c r="A21" s="118" t="s">
        <v>181</v>
      </c>
      <c r="B21" s="117">
        <v>5379</v>
      </c>
      <c r="C21" s="117">
        <v>1928</v>
      </c>
      <c r="D21" s="92">
        <f>C21/(B21+C21)*100</f>
        <v>26.385657588613658</v>
      </c>
      <c r="E21" s="117">
        <v>86482.7</v>
      </c>
      <c r="F21" s="92">
        <f>E21/C21</f>
        <v>44.856172199170125</v>
      </c>
      <c r="G21" s="92">
        <f>E21/B21</f>
        <v>16.0778397471649</v>
      </c>
      <c r="H21" s="92">
        <f>E21/(B21*185)*100</f>
        <v>8.690724187656702</v>
      </c>
      <c r="I21" s="92">
        <f>E21/185</f>
        <v>467.474054054054</v>
      </c>
    </row>
    <row r="22" spans="1:9" s="9" customFormat="1" ht="15" customHeight="1">
      <c r="A22" s="10"/>
      <c r="B22" s="10"/>
      <c r="C22" s="10"/>
      <c r="D22" s="10"/>
      <c r="E22" s="10"/>
      <c r="F22" s="10"/>
      <c r="G22" s="10"/>
      <c r="H22" s="10"/>
      <c r="I22" s="10"/>
    </row>
  </sheetData>
  <sheetProtection/>
  <mergeCells count="9">
    <mergeCell ref="A4:A7"/>
    <mergeCell ref="B4:B7"/>
    <mergeCell ref="C4:C7"/>
    <mergeCell ref="D4:D7"/>
    <mergeCell ref="I4:I7"/>
    <mergeCell ref="E4:E7"/>
    <mergeCell ref="F4:F7"/>
    <mergeCell ref="G4:G7"/>
    <mergeCell ref="H4:H7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81"/>
  <sheetViews>
    <sheetView showGridLines="0" zoomScalePageLayoutView="0" workbookViewId="0" topLeftCell="A1">
      <selection activeCell="H17" sqref="H17"/>
    </sheetView>
  </sheetViews>
  <sheetFormatPr defaultColWidth="9.33203125" defaultRowHeight="11.25"/>
  <cols>
    <col min="1" max="4" width="25.16015625" style="0" customWidth="1"/>
    <col min="5" max="5" width="25.16015625" style="89" customWidth="1"/>
    <col min="6" max="27" width="9.33203125" style="89" customWidth="1"/>
  </cols>
  <sheetData>
    <row r="1" spans="1:27" s="9" customFormat="1" ht="15" customHeight="1">
      <c r="A1" s="89" t="s">
        <v>233</v>
      </c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</row>
    <row r="2" spans="5:27" s="9" customFormat="1" ht="15" customHeight="1"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</row>
    <row r="3" spans="5:27" s="9" customFormat="1" ht="9" customHeight="1"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</row>
    <row r="4" spans="1:27" s="9" customFormat="1" ht="25.5" customHeight="1">
      <c r="A4" s="26" t="s">
        <v>116</v>
      </c>
      <c r="B4" s="26" t="s">
        <v>82</v>
      </c>
      <c r="C4" s="26" t="s">
        <v>46</v>
      </c>
      <c r="D4" s="26" t="s">
        <v>47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</row>
    <row r="5" spans="1:27" s="9" customFormat="1" ht="6.75" customHeight="1">
      <c r="A5" s="85"/>
      <c r="B5" s="98"/>
      <c r="C5" s="98"/>
      <c r="D5" s="98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</row>
    <row r="6" spans="1:27" s="9" customFormat="1" ht="12.75" customHeight="1">
      <c r="A6" s="85" t="s">
        <v>139</v>
      </c>
      <c r="B6" s="85">
        <v>23</v>
      </c>
      <c r="C6" s="85">
        <v>193</v>
      </c>
      <c r="D6" s="98">
        <f>SUM(B6:C6)</f>
        <v>216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</row>
    <row r="7" spans="1:27" s="9" customFormat="1" ht="12.75" customHeight="1">
      <c r="A7" s="85" t="s">
        <v>98</v>
      </c>
      <c r="B7" s="85">
        <v>109</v>
      </c>
      <c r="C7" s="85">
        <v>457</v>
      </c>
      <c r="D7" s="98">
        <f aca="true" t="shared" si="0" ref="D7:D14">SUM(B7:C7)</f>
        <v>566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</row>
    <row r="8" spans="1:27" s="9" customFormat="1" ht="12.75" customHeight="1">
      <c r="A8" s="85" t="s">
        <v>99</v>
      </c>
      <c r="B8" s="85">
        <v>82</v>
      </c>
      <c r="C8" s="85">
        <v>305</v>
      </c>
      <c r="D8" s="98">
        <f t="shared" si="0"/>
        <v>387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</row>
    <row r="9" spans="1:27" s="9" customFormat="1" ht="12.75" customHeight="1">
      <c r="A9" s="85" t="s">
        <v>100</v>
      </c>
      <c r="B9" s="85">
        <v>47</v>
      </c>
      <c r="C9" s="85">
        <v>151</v>
      </c>
      <c r="D9" s="98">
        <f t="shared" si="0"/>
        <v>198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</row>
    <row r="10" spans="1:27" s="9" customFormat="1" ht="12.75" customHeight="1">
      <c r="A10" s="85" t="s">
        <v>101</v>
      </c>
      <c r="B10" s="85">
        <v>27</v>
      </c>
      <c r="C10" s="85">
        <v>133</v>
      </c>
      <c r="D10" s="98">
        <f t="shared" si="0"/>
        <v>160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</row>
    <row r="11" spans="1:27" s="9" customFormat="1" ht="12.75" customHeight="1">
      <c r="A11" s="85" t="s">
        <v>102</v>
      </c>
      <c r="B11" s="85">
        <v>25</v>
      </c>
      <c r="C11" s="85">
        <v>90</v>
      </c>
      <c r="D11" s="98">
        <f t="shared" si="0"/>
        <v>115</v>
      </c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</row>
    <row r="12" spans="1:27" s="9" customFormat="1" ht="12.75" customHeight="1">
      <c r="A12" s="85" t="s">
        <v>103</v>
      </c>
      <c r="B12" s="85">
        <v>24</v>
      </c>
      <c r="C12" s="85">
        <v>69</v>
      </c>
      <c r="D12" s="98">
        <f t="shared" si="0"/>
        <v>93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</row>
    <row r="13" spans="1:27" s="9" customFormat="1" ht="12.75" customHeight="1">
      <c r="A13" s="85" t="s">
        <v>104</v>
      </c>
      <c r="B13" s="85">
        <v>24</v>
      </c>
      <c r="C13" s="85">
        <v>72</v>
      </c>
      <c r="D13" s="98">
        <f t="shared" si="0"/>
        <v>96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</row>
    <row r="14" spans="1:27" s="9" customFormat="1" ht="12.75" customHeight="1">
      <c r="A14" s="85" t="s">
        <v>105</v>
      </c>
      <c r="B14" s="85">
        <v>41</v>
      </c>
      <c r="C14" s="85">
        <v>56</v>
      </c>
      <c r="D14" s="98">
        <f t="shared" si="0"/>
        <v>97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</row>
    <row r="15" spans="1:27" s="9" customFormat="1" ht="4.5" customHeight="1">
      <c r="A15" s="85"/>
      <c r="B15" s="98"/>
      <c r="D15" s="98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</row>
    <row r="16" spans="1:27" s="9" customFormat="1" ht="15" customHeight="1">
      <c r="A16" s="42" t="s">
        <v>47</v>
      </c>
      <c r="B16" s="48">
        <f>SUM(B6:B14)</f>
        <v>402</v>
      </c>
      <c r="C16" s="48">
        <f>SUM(C6:C14)</f>
        <v>1526</v>
      </c>
      <c r="D16" s="48">
        <f>SUM(B16:C16)</f>
        <v>1928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</row>
    <row r="17" spans="1:27" s="9" customFormat="1" ht="15" customHeight="1">
      <c r="A17" s="195"/>
      <c r="B17" s="14"/>
      <c r="C17" s="14"/>
      <c r="D17" s="14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</row>
    <row r="18" spans="1:27" s="9" customFormat="1" ht="15" customHeight="1">
      <c r="A18" s="14"/>
      <c r="B18" s="14"/>
      <c r="C18" s="14"/>
      <c r="D18" s="14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</row>
    <row r="19" spans="1:27" s="9" customFormat="1" ht="9" customHeight="1">
      <c r="A19" s="14"/>
      <c r="B19" s="14"/>
      <c r="C19" s="14"/>
      <c r="D19" s="14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</row>
    <row r="20" spans="1:27" s="9" customFormat="1" ht="25.5" customHeight="1">
      <c r="A20" s="65"/>
      <c r="B20" s="65"/>
      <c r="C20" s="65"/>
      <c r="D20" s="65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</row>
    <row r="21" spans="1:27" s="9" customFormat="1" ht="6.75" customHeight="1">
      <c r="A21" s="65"/>
      <c r="B21" s="66"/>
      <c r="C21" s="66"/>
      <c r="D21" s="66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</row>
    <row r="22" spans="1:27" s="9" customFormat="1" ht="12.75" customHeight="1">
      <c r="A22" s="65"/>
      <c r="B22" s="65"/>
      <c r="C22" s="65"/>
      <c r="D22" s="66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</row>
    <row r="23" spans="1:27" s="9" customFormat="1" ht="12.75" customHeight="1">
      <c r="A23" s="65"/>
      <c r="B23" s="65"/>
      <c r="C23" s="65"/>
      <c r="D23" s="66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</row>
    <row r="24" spans="1:27" s="9" customFormat="1" ht="12.75" customHeight="1">
      <c r="A24" s="65"/>
      <c r="B24" s="65"/>
      <c r="C24" s="65"/>
      <c r="D24" s="66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</row>
    <row r="25" spans="1:27" s="9" customFormat="1" ht="12.75" customHeight="1">
      <c r="A25" s="65"/>
      <c r="B25" s="65"/>
      <c r="C25" s="65"/>
      <c r="D25" s="66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</row>
    <row r="26" spans="1:27" s="9" customFormat="1" ht="12.75" customHeight="1">
      <c r="A26" s="65"/>
      <c r="B26" s="65"/>
      <c r="C26" s="65"/>
      <c r="D26" s="66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</row>
    <row r="27" spans="1:27" s="9" customFormat="1" ht="12.75" customHeight="1">
      <c r="A27" s="65"/>
      <c r="B27" s="65"/>
      <c r="C27" s="65"/>
      <c r="D27" s="66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</row>
    <row r="28" spans="1:27" s="9" customFormat="1" ht="12.75" customHeight="1">
      <c r="A28" s="65"/>
      <c r="B28" s="65"/>
      <c r="C28" s="65"/>
      <c r="D28" s="66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</row>
    <row r="29" spans="1:27" s="9" customFormat="1" ht="12.75" customHeight="1">
      <c r="A29" s="65"/>
      <c r="B29" s="65"/>
      <c r="C29" s="65"/>
      <c r="D29" s="66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</row>
    <row r="30" spans="1:27" s="9" customFormat="1" ht="12.75" customHeight="1">
      <c r="A30" s="65"/>
      <c r="B30" s="65"/>
      <c r="C30" s="65"/>
      <c r="D30" s="66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</row>
    <row r="31" spans="1:27" s="9" customFormat="1" ht="4.5" customHeight="1">
      <c r="A31" s="65"/>
      <c r="B31" s="66"/>
      <c r="C31" s="14"/>
      <c r="D31" s="66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</row>
    <row r="32" spans="1:27" s="9" customFormat="1" ht="15" customHeight="1">
      <c r="A32" s="65"/>
      <c r="B32" s="66"/>
      <c r="C32" s="66"/>
      <c r="D32" s="66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</row>
    <row r="33" spans="1:27" s="9" customFormat="1" ht="15" customHeight="1">
      <c r="A33" s="195"/>
      <c r="B33" s="14"/>
      <c r="C33" s="14"/>
      <c r="D33" s="14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</row>
    <row r="34" spans="1:27" s="9" customFormat="1" ht="15" customHeight="1">
      <c r="A34" s="14"/>
      <c r="B34" s="14"/>
      <c r="C34" s="14"/>
      <c r="D34" s="14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</row>
    <row r="35" spans="1:27" s="9" customFormat="1" ht="9" customHeight="1">
      <c r="A35" s="14"/>
      <c r="B35" s="14"/>
      <c r="C35" s="14"/>
      <c r="D35" s="14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</row>
    <row r="36" spans="1:27" s="9" customFormat="1" ht="25.5" customHeight="1">
      <c r="A36" s="65"/>
      <c r="B36" s="65"/>
      <c r="C36" s="65"/>
      <c r="D36" s="65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</row>
    <row r="37" spans="1:27" s="9" customFormat="1" ht="6.75" customHeight="1">
      <c r="A37" s="65"/>
      <c r="B37" s="66"/>
      <c r="C37" s="66"/>
      <c r="D37" s="66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</row>
    <row r="38" spans="1:27" s="9" customFormat="1" ht="12.75" customHeight="1">
      <c r="A38" s="65"/>
      <c r="B38" s="65"/>
      <c r="C38" s="65"/>
      <c r="D38" s="66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</row>
    <row r="39" spans="1:27" s="9" customFormat="1" ht="12.75" customHeight="1">
      <c r="A39" s="65"/>
      <c r="B39" s="65"/>
      <c r="C39" s="65"/>
      <c r="D39" s="66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</row>
    <row r="40" spans="1:27" s="9" customFormat="1" ht="12.75" customHeight="1">
      <c r="A40" s="65"/>
      <c r="B40" s="65"/>
      <c r="C40" s="65"/>
      <c r="D40" s="66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</row>
    <row r="41" spans="1:27" s="9" customFormat="1" ht="12.75" customHeight="1">
      <c r="A41" s="65"/>
      <c r="B41" s="65"/>
      <c r="C41" s="65"/>
      <c r="D41" s="66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</row>
    <row r="42" spans="1:27" s="9" customFormat="1" ht="12.75" customHeight="1">
      <c r="A42" s="65"/>
      <c r="B42" s="65"/>
      <c r="C42" s="65"/>
      <c r="D42" s="66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</row>
    <row r="43" spans="1:27" s="9" customFormat="1" ht="12.75" customHeight="1">
      <c r="A43" s="65"/>
      <c r="B43" s="65"/>
      <c r="C43" s="65"/>
      <c r="D43" s="66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</row>
    <row r="44" spans="1:27" s="9" customFormat="1" ht="12.75" customHeight="1">
      <c r="A44" s="65"/>
      <c r="B44" s="65"/>
      <c r="C44" s="65"/>
      <c r="D44" s="66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</row>
    <row r="45" spans="1:27" s="9" customFormat="1" ht="12.75" customHeight="1">
      <c r="A45" s="65"/>
      <c r="B45" s="65"/>
      <c r="C45" s="65"/>
      <c r="D45" s="66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</row>
    <row r="46" spans="1:27" s="9" customFormat="1" ht="12.75" customHeight="1">
      <c r="A46" s="65"/>
      <c r="B46" s="65"/>
      <c r="C46" s="65"/>
      <c r="D46" s="66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</row>
    <row r="47" spans="1:27" s="9" customFormat="1" ht="4.5" customHeight="1">
      <c r="A47" s="65"/>
      <c r="B47" s="66"/>
      <c r="C47" s="14"/>
      <c r="D47" s="66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</row>
    <row r="48" spans="1:27" s="9" customFormat="1" ht="15" customHeight="1">
      <c r="A48" s="65"/>
      <c r="B48" s="66"/>
      <c r="C48" s="66"/>
      <c r="D48" s="66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</row>
    <row r="49" spans="1:4" ht="18.75" customHeight="1">
      <c r="A49" s="196"/>
      <c r="B49" s="197"/>
      <c r="C49" s="197"/>
      <c r="D49" s="197"/>
    </row>
    <row r="50" spans="1:4" ht="9" customHeight="1">
      <c r="A50" s="197"/>
      <c r="B50" s="197"/>
      <c r="C50" s="197"/>
      <c r="D50" s="197"/>
    </row>
    <row r="51" spans="1:4" ht="9" customHeight="1">
      <c r="A51" s="197"/>
      <c r="B51" s="197"/>
      <c r="C51" s="197"/>
      <c r="D51" s="197"/>
    </row>
    <row r="52" spans="1:27" s="9" customFormat="1" ht="25.5" customHeight="1">
      <c r="A52" s="65"/>
      <c r="B52" s="65"/>
      <c r="C52" s="65"/>
      <c r="D52" s="65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</row>
    <row r="53" spans="1:4" ht="6.75" customHeight="1">
      <c r="A53" s="198"/>
      <c r="B53" s="199"/>
      <c r="C53" s="199"/>
      <c r="D53" s="199"/>
    </row>
    <row r="54" spans="1:4" ht="14.25">
      <c r="A54" s="198"/>
      <c r="B54" s="198"/>
      <c r="C54" s="198"/>
      <c r="D54" s="199"/>
    </row>
    <row r="55" spans="1:4" ht="14.25">
      <c r="A55" s="198"/>
      <c r="B55" s="198"/>
      <c r="C55" s="198"/>
      <c r="D55" s="199"/>
    </row>
    <row r="56" spans="1:4" ht="14.25">
      <c r="A56" s="198"/>
      <c r="B56" s="198"/>
      <c r="C56" s="198"/>
      <c r="D56" s="199"/>
    </row>
    <row r="57" spans="1:4" ht="14.25">
      <c r="A57" s="198"/>
      <c r="B57" s="198"/>
      <c r="C57" s="198"/>
      <c r="D57" s="199"/>
    </row>
    <row r="58" spans="1:4" ht="14.25">
      <c r="A58" s="198"/>
      <c r="B58" s="198"/>
      <c r="C58" s="198"/>
      <c r="D58" s="199"/>
    </row>
    <row r="59" spans="1:4" ht="14.25">
      <c r="A59" s="198"/>
      <c r="B59" s="198"/>
      <c r="C59" s="198"/>
      <c r="D59" s="199"/>
    </row>
    <row r="60" spans="1:4" ht="14.25">
      <c r="A60" s="198"/>
      <c r="B60" s="198"/>
      <c r="C60" s="198"/>
      <c r="D60" s="199"/>
    </row>
    <row r="61" spans="1:4" ht="14.25">
      <c r="A61" s="198"/>
      <c r="B61" s="198"/>
      <c r="C61" s="198"/>
      <c r="D61" s="199"/>
    </row>
    <row r="62" spans="1:4" ht="14.25">
      <c r="A62" s="198"/>
      <c r="B62" s="198"/>
      <c r="C62" s="198"/>
      <c r="D62" s="199"/>
    </row>
    <row r="63" spans="1:4" ht="4.5" customHeight="1">
      <c r="A63" s="198"/>
      <c r="B63" s="199"/>
      <c r="C63" s="199"/>
      <c r="D63" s="199"/>
    </row>
    <row r="64" spans="1:27" s="9" customFormat="1" ht="12.75" customHeight="1">
      <c r="A64" s="65"/>
      <c r="B64" s="66"/>
      <c r="C64" s="66"/>
      <c r="D64" s="66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</row>
    <row r="65" spans="1:4" ht="14.25">
      <c r="A65" s="198"/>
      <c r="B65" s="199"/>
      <c r="C65" s="199"/>
      <c r="D65" s="199"/>
    </row>
    <row r="66" spans="1:4" ht="14.25">
      <c r="A66" s="198"/>
      <c r="B66" s="199"/>
      <c r="C66" s="199"/>
      <c r="D66" s="199"/>
    </row>
    <row r="67" spans="1:4" ht="14.25">
      <c r="A67" s="65"/>
      <c r="B67" s="66"/>
      <c r="C67" s="66"/>
      <c r="D67" s="66"/>
    </row>
    <row r="68" spans="1:4" ht="14.25">
      <c r="A68" s="197"/>
      <c r="B68" s="197"/>
      <c r="C68" s="197"/>
      <c r="D68" s="197"/>
    </row>
    <row r="69" spans="1:4" ht="14.25">
      <c r="A69" s="197"/>
      <c r="B69" s="197"/>
      <c r="C69" s="197"/>
      <c r="D69" s="197"/>
    </row>
    <row r="70" spans="1:4" ht="14.25">
      <c r="A70" s="197"/>
      <c r="B70" s="197"/>
      <c r="C70" s="197"/>
      <c r="D70" s="197"/>
    </row>
    <row r="71" spans="1:4" ht="14.25">
      <c r="A71" s="197"/>
      <c r="B71" s="197"/>
      <c r="C71" s="197"/>
      <c r="D71" s="197"/>
    </row>
    <row r="72" spans="1:4" ht="14.25">
      <c r="A72" s="197"/>
      <c r="B72" s="197"/>
      <c r="C72" s="197"/>
      <c r="D72" s="197"/>
    </row>
    <row r="73" spans="1:4" ht="14.25">
      <c r="A73" s="197"/>
      <c r="B73" s="197"/>
      <c r="C73" s="197"/>
      <c r="D73" s="197"/>
    </row>
    <row r="74" spans="1:4" ht="14.25">
      <c r="A74" s="197"/>
      <c r="B74" s="197"/>
      <c r="C74" s="197"/>
      <c r="D74" s="197"/>
    </row>
    <row r="75" spans="1:4" ht="14.25">
      <c r="A75" s="197"/>
      <c r="B75" s="197"/>
      <c r="C75" s="197"/>
      <c r="D75" s="197"/>
    </row>
    <row r="76" spans="1:4" ht="14.25">
      <c r="A76" s="197"/>
      <c r="B76" s="197"/>
      <c r="C76" s="197"/>
      <c r="D76" s="197"/>
    </row>
    <row r="77" spans="1:4" ht="14.25">
      <c r="A77" s="197"/>
      <c r="B77" s="197"/>
      <c r="C77" s="197"/>
      <c r="D77" s="197"/>
    </row>
    <row r="78" spans="1:4" ht="14.25">
      <c r="A78" s="197"/>
      <c r="B78" s="197"/>
      <c r="C78" s="197"/>
      <c r="D78" s="197"/>
    </row>
    <row r="79" spans="1:4" ht="14.25">
      <c r="A79" s="197"/>
      <c r="B79" s="197"/>
      <c r="C79" s="197"/>
      <c r="D79" s="197"/>
    </row>
    <row r="80" spans="1:4" ht="14.25">
      <c r="A80" s="197"/>
      <c r="B80" s="197"/>
      <c r="C80" s="197"/>
      <c r="D80" s="197"/>
    </row>
    <row r="81" spans="1:4" ht="14.25">
      <c r="A81" s="197"/>
      <c r="B81" s="197"/>
      <c r="C81" s="197"/>
      <c r="D81" s="197"/>
    </row>
    <row r="82" spans="1:4" ht="14.25">
      <c r="A82" s="197"/>
      <c r="B82" s="197"/>
      <c r="C82" s="197"/>
      <c r="D82" s="197"/>
    </row>
    <row r="83" spans="1:4" ht="14.25">
      <c r="A83" s="197"/>
      <c r="B83" s="197"/>
      <c r="C83" s="197"/>
      <c r="D83" s="197"/>
    </row>
    <row r="84" spans="1:4" ht="14.25">
      <c r="A84" s="197"/>
      <c r="B84" s="197"/>
      <c r="C84" s="197"/>
      <c r="D84" s="197"/>
    </row>
    <row r="85" spans="1:4" ht="14.25">
      <c r="A85" s="197"/>
      <c r="B85" s="197"/>
      <c r="C85" s="197"/>
      <c r="D85" s="197"/>
    </row>
    <row r="86" spans="1:4" ht="14.25">
      <c r="A86" s="197"/>
      <c r="B86" s="197"/>
      <c r="C86" s="197"/>
      <c r="D86" s="197"/>
    </row>
    <row r="87" spans="1:4" ht="14.25">
      <c r="A87" s="197"/>
      <c r="B87" s="197"/>
      <c r="C87" s="197"/>
      <c r="D87" s="197"/>
    </row>
    <row r="88" spans="1:4" ht="14.25">
      <c r="A88" s="197"/>
      <c r="B88" s="197"/>
      <c r="C88" s="197"/>
      <c r="D88" s="197"/>
    </row>
    <row r="89" spans="1:4" ht="14.25">
      <c r="A89" s="197"/>
      <c r="B89" s="197"/>
      <c r="C89" s="197"/>
      <c r="D89" s="197"/>
    </row>
    <row r="90" spans="1:4" ht="14.25">
      <c r="A90" s="197"/>
      <c r="B90" s="197"/>
      <c r="C90" s="197"/>
      <c r="D90" s="197"/>
    </row>
    <row r="91" spans="1:4" ht="14.25">
      <c r="A91" s="197"/>
      <c r="B91" s="197"/>
      <c r="C91" s="197"/>
      <c r="D91" s="197"/>
    </row>
    <row r="92" spans="1:4" ht="14.25">
      <c r="A92" s="197"/>
      <c r="B92" s="197"/>
      <c r="C92" s="197"/>
      <c r="D92" s="197"/>
    </row>
    <row r="93" spans="1:4" ht="14.25">
      <c r="A93" s="197"/>
      <c r="B93" s="197"/>
      <c r="C93" s="197"/>
      <c r="D93" s="197"/>
    </row>
    <row r="94" spans="1:4" ht="14.25">
      <c r="A94" s="197"/>
      <c r="B94" s="197"/>
      <c r="C94" s="197"/>
      <c r="D94" s="197"/>
    </row>
    <row r="95" spans="1:4" ht="14.25">
      <c r="A95" s="197"/>
      <c r="B95" s="197"/>
      <c r="C95" s="197"/>
      <c r="D95" s="197"/>
    </row>
    <row r="96" spans="1:4" ht="14.25">
      <c r="A96" s="197"/>
      <c r="B96" s="197"/>
      <c r="C96" s="197"/>
      <c r="D96" s="197"/>
    </row>
    <row r="97" spans="1:4" ht="14.25">
      <c r="A97" s="197"/>
      <c r="B97" s="197"/>
      <c r="C97" s="197"/>
      <c r="D97" s="197"/>
    </row>
    <row r="98" spans="1:4" ht="14.25">
      <c r="A98" s="197"/>
      <c r="B98" s="197"/>
      <c r="C98" s="197"/>
      <c r="D98" s="197"/>
    </row>
    <row r="99" spans="1:4" ht="14.25">
      <c r="A99" s="197"/>
      <c r="B99" s="197"/>
      <c r="C99" s="197"/>
      <c r="D99" s="197"/>
    </row>
    <row r="100" spans="1:4" ht="14.25">
      <c r="A100" s="197"/>
      <c r="B100" s="197"/>
      <c r="C100" s="197"/>
      <c r="D100" s="197"/>
    </row>
    <row r="101" spans="1:4" ht="14.25">
      <c r="A101" s="197"/>
      <c r="B101" s="197"/>
      <c r="C101" s="197"/>
      <c r="D101" s="197"/>
    </row>
    <row r="102" spans="1:4" ht="14.25">
      <c r="A102" s="197"/>
      <c r="B102" s="197"/>
      <c r="C102" s="197"/>
      <c r="D102" s="197"/>
    </row>
    <row r="103" spans="1:4" ht="14.25">
      <c r="A103" s="197"/>
      <c r="B103" s="197"/>
      <c r="C103" s="197"/>
      <c r="D103" s="197"/>
    </row>
    <row r="104" spans="1:4" ht="14.25">
      <c r="A104" s="197"/>
      <c r="B104" s="197"/>
      <c r="C104" s="197"/>
      <c r="D104" s="197"/>
    </row>
    <row r="105" spans="1:4" ht="14.25">
      <c r="A105" s="197"/>
      <c r="B105" s="197"/>
      <c r="C105" s="197"/>
      <c r="D105" s="197"/>
    </row>
    <row r="106" spans="1:4" ht="14.25">
      <c r="A106" s="197"/>
      <c r="B106" s="197"/>
      <c r="C106" s="197"/>
      <c r="D106" s="197"/>
    </row>
    <row r="107" spans="1:4" ht="14.25">
      <c r="A107" s="197"/>
      <c r="B107" s="197"/>
      <c r="C107" s="197"/>
      <c r="D107" s="197"/>
    </row>
    <row r="108" spans="1:4" ht="14.25">
      <c r="A108" s="197"/>
      <c r="B108" s="197"/>
      <c r="C108" s="197"/>
      <c r="D108" s="197"/>
    </row>
    <row r="109" spans="1:4" ht="14.25">
      <c r="A109" s="197"/>
      <c r="B109" s="197"/>
      <c r="C109" s="197"/>
      <c r="D109" s="197"/>
    </row>
    <row r="110" spans="1:4" ht="14.25">
      <c r="A110" s="197"/>
      <c r="B110" s="197"/>
      <c r="C110" s="197"/>
      <c r="D110" s="197"/>
    </row>
    <row r="111" spans="1:4" ht="14.25">
      <c r="A111" s="197"/>
      <c r="B111" s="197"/>
      <c r="C111" s="197"/>
      <c r="D111" s="197"/>
    </row>
    <row r="112" spans="1:4" ht="14.25">
      <c r="A112" s="197"/>
      <c r="B112" s="197"/>
      <c r="C112" s="197"/>
      <c r="D112" s="197"/>
    </row>
    <row r="113" spans="1:4" ht="14.25">
      <c r="A113" s="197"/>
      <c r="B113" s="197"/>
      <c r="C113" s="197"/>
      <c r="D113" s="197"/>
    </row>
    <row r="114" spans="1:4" ht="14.25">
      <c r="A114" s="197"/>
      <c r="B114" s="197"/>
      <c r="C114" s="197"/>
      <c r="D114" s="197"/>
    </row>
    <row r="115" spans="1:4" ht="14.25">
      <c r="A115" s="197"/>
      <c r="B115" s="197"/>
      <c r="C115" s="197"/>
      <c r="D115" s="197"/>
    </row>
    <row r="116" spans="1:4" ht="14.25">
      <c r="A116" s="197"/>
      <c r="B116" s="197"/>
      <c r="C116" s="197"/>
      <c r="D116" s="197"/>
    </row>
    <row r="117" spans="1:4" ht="14.25">
      <c r="A117" s="197"/>
      <c r="B117" s="197"/>
      <c r="C117" s="197"/>
      <c r="D117" s="197"/>
    </row>
    <row r="118" spans="1:4" ht="14.25">
      <c r="A118" s="197"/>
      <c r="B118" s="197"/>
      <c r="C118" s="197"/>
      <c r="D118" s="197"/>
    </row>
    <row r="119" spans="1:4" ht="14.25">
      <c r="A119" s="197"/>
      <c r="B119" s="197"/>
      <c r="C119" s="197"/>
      <c r="D119" s="197"/>
    </row>
    <row r="120" spans="1:4" ht="14.25">
      <c r="A120" s="197"/>
      <c r="B120" s="197"/>
      <c r="C120" s="197"/>
      <c r="D120" s="197"/>
    </row>
    <row r="121" spans="1:4" ht="14.25">
      <c r="A121" s="197"/>
      <c r="B121" s="197"/>
      <c r="C121" s="197"/>
      <c r="D121" s="197"/>
    </row>
    <row r="122" spans="1:4" ht="14.25">
      <c r="A122" s="197"/>
      <c r="B122" s="197"/>
      <c r="C122" s="197"/>
      <c r="D122" s="197"/>
    </row>
    <row r="123" spans="1:4" ht="14.25">
      <c r="A123" s="197"/>
      <c r="B123" s="197"/>
      <c r="C123" s="197"/>
      <c r="D123" s="197"/>
    </row>
    <row r="124" spans="1:4" ht="14.25">
      <c r="A124" s="197"/>
      <c r="B124" s="197"/>
      <c r="C124" s="197"/>
      <c r="D124" s="197"/>
    </row>
    <row r="125" spans="1:4" ht="14.25">
      <c r="A125" s="197"/>
      <c r="B125" s="197"/>
      <c r="C125" s="197"/>
      <c r="D125" s="197"/>
    </row>
    <row r="126" spans="1:4" ht="14.25">
      <c r="A126" s="197"/>
      <c r="B126" s="197"/>
      <c r="C126" s="197"/>
      <c r="D126" s="197"/>
    </row>
    <row r="127" spans="1:4" ht="14.25">
      <c r="A127" s="197"/>
      <c r="B127" s="197"/>
      <c r="C127" s="197"/>
      <c r="D127" s="197"/>
    </row>
    <row r="128" spans="1:4" ht="14.25">
      <c r="A128" s="197"/>
      <c r="B128" s="197"/>
      <c r="C128" s="197"/>
      <c r="D128" s="197"/>
    </row>
    <row r="129" spans="1:4" ht="14.25">
      <c r="A129" s="197"/>
      <c r="B129" s="197"/>
      <c r="C129" s="197"/>
      <c r="D129" s="197"/>
    </row>
    <row r="130" spans="1:4" ht="14.25">
      <c r="A130" s="197"/>
      <c r="B130" s="197"/>
      <c r="C130" s="197"/>
      <c r="D130" s="197"/>
    </row>
    <row r="131" spans="1:4" ht="14.25">
      <c r="A131" s="197"/>
      <c r="B131" s="197"/>
      <c r="C131" s="197"/>
      <c r="D131" s="197"/>
    </row>
    <row r="132" spans="1:4" ht="14.25">
      <c r="A132" s="197"/>
      <c r="B132" s="197"/>
      <c r="C132" s="197"/>
      <c r="D132" s="197"/>
    </row>
    <row r="133" spans="1:4" ht="14.25">
      <c r="A133" s="197"/>
      <c r="B133" s="197"/>
      <c r="C133" s="197"/>
      <c r="D133" s="197"/>
    </row>
    <row r="134" spans="1:4" ht="14.25">
      <c r="A134" s="197"/>
      <c r="B134" s="197"/>
      <c r="C134" s="197"/>
      <c r="D134" s="197"/>
    </row>
    <row r="135" spans="1:4" ht="14.25">
      <c r="A135" s="197"/>
      <c r="B135" s="197"/>
      <c r="C135" s="197"/>
      <c r="D135" s="197"/>
    </row>
    <row r="136" spans="1:4" ht="14.25">
      <c r="A136" s="197"/>
      <c r="B136" s="197"/>
      <c r="C136" s="197"/>
      <c r="D136" s="197"/>
    </row>
    <row r="137" spans="1:4" ht="14.25">
      <c r="A137" s="197"/>
      <c r="B137" s="197"/>
      <c r="C137" s="197"/>
      <c r="D137" s="197"/>
    </row>
    <row r="138" spans="1:4" ht="14.25">
      <c r="A138" s="197"/>
      <c r="B138" s="197"/>
      <c r="C138" s="197"/>
      <c r="D138" s="197"/>
    </row>
    <row r="139" spans="1:4" ht="14.25">
      <c r="A139" s="197"/>
      <c r="B139" s="197"/>
      <c r="C139" s="197"/>
      <c r="D139" s="197"/>
    </row>
    <row r="140" spans="1:4" ht="14.25">
      <c r="A140" s="197"/>
      <c r="B140" s="197"/>
      <c r="C140" s="197"/>
      <c r="D140" s="197"/>
    </row>
    <row r="141" spans="1:4" ht="14.25">
      <c r="A141" s="197"/>
      <c r="B141" s="197"/>
      <c r="C141" s="197"/>
      <c r="D141" s="197"/>
    </row>
    <row r="142" spans="1:4" ht="14.25">
      <c r="A142" s="197"/>
      <c r="B142" s="197"/>
      <c r="C142" s="197"/>
      <c r="D142" s="197"/>
    </row>
    <row r="143" spans="1:4" ht="14.25">
      <c r="A143" s="197"/>
      <c r="B143" s="197"/>
      <c r="C143" s="197"/>
      <c r="D143" s="197"/>
    </row>
    <row r="144" spans="1:4" ht="14.25">
      <c r="A144" s="197"/>
      <c r="B144" s="197"/>
      <c r="C144" s="197"/>
      <c r="D144" s="197"/>
    </row>
    <row r="145" spans="1:4" ht="14.25">
      <c r="A145" s="197"/>
      <c r="B145" s="197"/>
      <c r="C145" s="197"/>
      <c r="D145" s="197"/>
    </row>
    <row r="146" spans="1:4" ht="14.25">
      <c r="A146" s="197"/>
      <c r="B146" s="197"/>
      <c r="C146" s="197"/>
      <c r="D146" s="197"/>
    </row>
    <row r="147" spans="1:4" ht="14.25">
      <c r="A147" s="197"/>
      <c r="B147" s="197"/>
      <c r="C147" s="197"/>
      <c r="D147" s="197"/>
    </row>
    <row r="148" spans="1:4" ht="14.25">
      <c r="A148" s="197"/>
      <c r="B148" s="197"/>
      <c r="C148" s="197"/>
      <c r="D148" s="197"/>
    </row>
    <row r="149" spans="1:4" ht="14.25">
      <c r="A149" s="197"/>
      <c r="B149" s="197"/>
      <c r="C149" s="197"/>
      <c r="D149" s="197"/>
    </row>
    <row r="150" spans="1:4" ht="14.25">
      <c r="A150" s="197"/>
      <c r="B150" s="197"/>
      <c r="C150" s="197"/>
      <c r="D150" s="197"/>
    </row>
    <row r="151" spans="1:4" ht="14.25">
      <c r="A151" s="197"/>
      <c r="B151" s="197"/>
      <c r="C151" s="197"/>
      <c r="D151" s="197"/>
    </row>
    <row r="152" spans="1:4" ht="14.25">
      <c r="A152" s="197"/>
      <c r="B152" s="197"/>
      <c r="C152" s="197"/>
      <c r="D152" s="197"/>
    </row>
    <row r="153" spans="1:4" ht="14.25">
      <c r="A153" s="197"/>
      <c r="B153" s="197"/>
      <c r="C153" s="197"/>
      <c r="D153" s="197"/>
    </row>
    <row r="154" spans="1:4" ht="14.25">
      <c r="A154" s="197"/>
      <c r="B154" s="197"/>
      <c r="C154" s="197"/>
      <c r="D154" s="197"/>
    </row>
    <row r="155" spans="1:4" ht="14.25">
      <c r="A155" s="197"/>
      <c r="B155" s="197"/>
      <c r="C155" s="197"/>
      <c r="D155" s="197"/>
    </row>
    <row r="156" spans="1:4" ht="14.25">
      <c r="A156" s="197"/>
      <c r="B156" s="197"/>
      <c r="C156" s="197"/>
      <c r="D156" s="197"/>
    </row>
    <row r="157" spans="1:4" ht="14.25">
      <c r="A157" s="197"/>
      <c r="B157" s="197"/>
      <c r="C157" s="197"/>
      <c r="D157" s="197"/>
    </row>
    <row r="158" spans="1:4" ht="14.25">
      <c r="A158" s="197"/>
      <c r="B158" s="197"/>
      <c r="C158" s="197"/>
      <c r="D158" s="197"/>
    </row>
    <row r="159" spans="1:4" ht="14.25">
      <c r="A159" s="197"/>
      <c r="B159" s="197"/>
      <c r="C159" s="197"/>
      <c r="D159" s="197"/>
    </row>
    <row r="160" spans="1:4" ht="14.25">
      <c r="A160" s="197"/>
      <c r="B160" s="197"/>
      <c r="C160" s="197"/>
      <c r="D160" s="197"/>
    </row>
    <row r="161" spans="1:4" ht="14.25">
      <c r="A161" s="197"/>
      <c r="B161" s="197"/>
      <c r="C161" s="197"/>
      <c r="D161" s="197"/>
    </row>
    <row r="162" spans="1:4" ht="14.25">
      <c r="A162" s="197"/>
      <c r="B162" s="197"/>
      <c r="C162" s="197"/>
      <c r="D162" s="197"/>
    </row>
    <row r="163" spans="1:4" ht="14.25">
      <c r="A163" s="197"/>
      <c r="B163" s="197"/>
      <c r="C163" s="197"/>
      <c r="D163" s="197"/>
    </row>
    <row r="164" spans="1:4" ht="14.25">
      <c r="A164" s="197"/>
      <c r="B164" s="197"/>
      <c r="C164" s="197"/>
      <c r="D164" s="197"/>
    </row>
    <row r="165" spans="1:4" ht="14.25">
      <c r="A165" s="197"/>
      <c r="B165" s="197"/>
      <c r="C165" s="197"/>
      <c r="D165" s="197"/>
    </row>
    <row r="166" spans="1:4" ht="14.25">
      <c r="A166" s="197"/>
      <c r="B166" s="197"/>
      <c r="C166" s="197"/>
      <c r="D166" s="197"/>
    </row>
    <row r="167" spans="1:4" ht="14.25">
      <c r="A167" s="197"/>
      <c r="B167" s="197"/>
      <c r="C167" s="197"/>
      <c r="D167" s="197"/>
    </row>
    <row r="168" spans="1:4" ht="14.25">
      <c r="A168" s="197"/>
      <c r="B168" s="197"/>
      <c r="C168" s="197"/>
      <c r="D168" s="197"/>
    </row>
    <row r="169" spans="1:4" ht="14.25">
      <c r="A169" s="197"/>
      <c r="B169" s="197"/>
      <c r="C169" s="197"/>
      <c r="D169" s="197"/>
    </row>
    <row r="170" spans="1:4" ht="14.25">
      <c r="A170" s="197"/>
      <c r="B170" s="197"/>
      <c r="C170" s="197"/>
      <c r="D170" s="197"/>
    </row>
    <row r="171" spans="1:4" ht="14.25">
      <c r="A171" s="197"/>
      <c r="B171" s="197"/>
      <c r="C171" s="197"/>
      <c r="D171" s="197"/>
    </row>
    <row r="172" spans="1:4" ht="14.25">
      <c r="A172" s="197"/>
      <c r="B172" s="197"/>
      <c r="C172" s="197"/>
      <c r="D172" s="197"/>
    </row>
    <row r="173" spans="1:4" ht="14.25">
      <c r="A173" s="197"/>
      <c r="B173" s="197"/>
      <c r="C173" s="197"/>
      <c r="D173" s="197"/>
    </row>
    <row r="174" spans="1:4" ht="14.25">
      <c r="A174" s="197"/>
      <c r="B174" s="197"/>
      <c r="C174" s="197"/>
      <c r="D174" s="197"/>
    </row>
    <row r="175" spans="1:4" ht="14.25">
      <c r="A175" s="197"/>
      <c r="B175" s="197"/>
      <c r="C175" s="197"/>
      <c r="D175" s="197"/>
    </row>
    <row r="176" spans="1:4" ht="14.25">
      <c r="A176" s="197"/>
      <c r="B176" s="197"/>
      <c r="C176" s="197"/>
      <c r="D176" s="197"/>
    </row>
    <row r="177" spans="1:4" ht="14.25">
      <c r="A177" s="197"/>
      <c r="B177" s="197"/>
      <c r="C177" s="197"/>
      <c r="D177" s="197"/>
    </row>
    <row r="178" spans="1:4" ht="14.25">
      <c r="A178" s="197"/>
      <c r="B178" s="197"/>
      <c r="C178" s="197"/>
      <c r="D178" s="197"/>
    </row>
    <row r="179" spans="1:4" ht="14.25">
      <c r="A179" s="197"/>
      <c r="B179" s="197"/>
      <c r="C179" s="197"/>
      <c r="D179" s="197"/>
    </row>
    <row r="180" spans="1:4" ht="14.25">
      <c r="A180" s="197"/>
      <c r="B180" s="197"/>
      <c r="C180" s="197"/>
      <c r="D180" s="197"/>
    </row>
    <row r="181" spans="1:4" ht="14.25">
      <c r="A181" s="197"/>
      <c r="B181" s="197"/>
      <c r="C181" s="197"/>
      <c r="D181" s="197"/>
    </row>
    <row r="182" spans="1:4" ht="14.25">
      <c r="A182" s="197"/>
      <c r="B182" s="197"/>
      <c r="C182" s="197"/>
      <c r="D182" s="197"/>
    </row>
    <row r="183" spans="1:4" ht="14.25">
      <c r="A183" s="197"/>
      <c r="B183" s="197"/>
      <c r="C183" s="197"/>
      <c r="D183" s="197"/>
    </row>
    <row r="184" spans="1:4" ht="14.25">
      <c r="A184" s="197"/>
      <c r="B184" s="197"/>
      <c r="C184" s="197"/>
      <c r="D184" s="197"/>
    </row>
    <row r="185" spans="1:4" ht="14.25">
      <c r="A185" s="197"/>
      <c r="B185" s="197"/>
      <c r="C185" s="197"/>
      <c r="D185" s="197"/>
    </row>
    <row r="186" spans="1:4" ht="14.25">
      <c r="A186" s="197"/>
      <c r="B186" s="197"/>
      <c r="C186" s="197"/>
      <c r="D186" s="197"/>
    </row>
    <row r="187" spans="1:4" ht="14.25">
      <c r="A187" s="197"/>
      <c r="B187" s="197"/>
      <c r="C187" s="197"/>
      <c r="D187" s="197"/>
    </row>
    <row r="188" spans="1:4" ht="14.25">
      <c r="A188" s="197"/>
      <c r="B188" s="197"/>
      <c r="C188" s="197"/>
      <c r="D188" s="197"/>
    </row>
    <row r="189" spans="1:4" ht="14.25">
      <c r="A189" s="197"/>
      <c r="B189" s="197"/>
      <c r="C189" s="197"/>
      <c r="D189" s="197"/>
    </row>
    <row r="190" spans="1:4" ht="14.25">
      <c r="A190" s="197"/>
      <c r="B190" s="197"/>
      <c r="C190" s="197"/>
      <c r="D190" s="197"/>
    </row>
    <row r="191" spans="1:4" ht="14.25">
      <c r="A191" s="197"/>
      <c r="B191" s="197"/>
      <c r="C191" s="197"/>
      <c r="D191" s="197"/>
    </row>
    <row r="192" spans="1:4" ht="14.25">
      <c r="A192" s="197"/>
      <c r="B192" s="197"/>
      <c r="C192" s="197"/>
      <c r="D192" s="197"/>
    </row>
    <row r="193" spans="1:4" ht="14.25">
      <c r="A193" s="197"/>
      <c r="B193" s="197"/>
      <c r="C193" s="197"/>
      <c r="D193" s="197"/>
    </row>
    <row r="194" spans="1:4" ht="14.25">
      <c r="A194" s="197"/>
      <c r="B194" s="197"/>
      <c r="C194" s="197"/>
      <c r="D194" s="197"/>
    </row>
    <row r="195" spans="1:4" ht="14.25">
      <c r="A195" s="197"/>
      <c r="B195" s="197"/>
      <c r="C195" s="197"/>
      <c r="D195" s="197"/>
    </row>
    <row r="196" spans="1:4" ht="14.25">
      <c r="A196" s="197"/>
      <c r="B196" s="197"/>
      <c r="C196" s="197"/>
      <c r="D196" s="197"/>
    </row>
    <row r="197" spans="1:4" ht="14.25">
      <c r="A197" s="197"/>
      <c r="B197" s="197"/>
      <c r="C197" s="197"/>
      <c r="D197" s="197"/>
    </row>
    <row r="198" spans="1:4" ht="14.25">
      <c r="A198" s="197"/>
      <c r="B198" s="197"/>
      <c r="C198" s="197"/>
      <c r="D198" s="197"/>
    </row>
    <row r="199" spans="1:4" ht="14.25">
      <c r="A199" s="197"/>
      <c r="B199" s="197"/>
      <c r="C199" s="197"/>
      <c r="D199" s="197"/>
    </row>
    <row r="200" spans="1:4" ht="14.25">
      <c r="A200" s="197"/>
      <c r="B200" s="197"/>
      <c r="C200" s="197"/>
      <c r="D200" s="197"/>
    </row>
    <row r="201" spans="1:4" ht="14.25">
      <c r="A201" s="197"/>
      <c r="B201" s="197"/>
      <c r="C201" s="197"/>
      <c r="D201" s="197"/>
    </row>
    <row r="202" spans="1:4" ht="14.25">
      <c r="A202" s="197"/>
      <c r="B202" s="197"/>
      <c r="C202" s="197"/>
      <c r="D202" s="197"/>
    </row>
    <row r="203" spans="1:4" ht="14.25">
      <c r="A203" s="197"/>
      <c r="B203" s="197"/>
      <c r="C203" s="197"/>
      <c r="D203" s="197"/>
    </row>
    <row r="204" spans="1:4" ht="14.25">
      <c r="A204" s="197"/>
      <c r="B204" s="197"/>
      <c r="C204" s="197"/>
      <c r="D204" s="197"/>
    </row>
    <row r="205" spans="1:4" ht="14.25">
      <c r="A205" s="197"/>
      <c r="B205" s="197"/>
      <c r="C205" s="197"/>
      <c r="D205" s="197"/>
    </row>
    <row r="206" spans="1:4" ht="14.25">
      <c r="A206" s="197"/>
      <c r="B206" s="197"/>
      <c r="C206" s="197"/>
      <c r="D206" s="197"/>
    </row>
    <row r="207" spans="1:4" ht="14.25">
      <c r="A207" s="197"/>
      <c r="B207" s="197"/>
      <c r="C207" s="197"/>
      <c r="D207" s="197"/>
    </row>
    <row r="208" spans="1:4" ht="14.25">
      <c r="A208" s="197"/>
      <c r="B208" s="197"/>
      <c r="C208" s="197"/>
      <c r="D208" s="197"/>
    </row>
    <row r="209" spans="1:4" ht="14.25">
      <c r="A209" s="197"/>
      <c r="B209" s="197"/>
      <c r="C209" s="197"/>
      <c r="D209" s="197"/>
    </row>
    <row r="210" spans="1:4" ht="14.25">
      <c r="A210" s="197"/>
      <c r="B210" s="197"/>
      <c r="C210" s="197"/>
      <c r="D210" s="197"/>
    </row>
    <row r="211" spans="1:4" ht="14.25">
      <c r="A211" s="197"/>
      <c r="B211" s="197"/>
      <c r="C211" s="197"/>
      <c r="D211" s="197"/>
    </row>
    <row r="212" spans="1:4" ht="14.25">
      <c r="A212" s="197"/>
      <c r="B212" s="197"/>
      <c r="C212" s="197"/>
      <c r="D212" s="197"/>
    </row>
    <row r="213" spans="1:4" ht="14.25">
      <c r="A213" s="197"/>
      <c r="B213" s="197"/>
      <c r="C213" s="197"/>
      <c r="D213" s="197"/>
    </row>
    <row r="214" spans="1:4" ht="14.25">
      <c r="A214" s="197"/>
      <c r="B214" s="197"/>
      <c r="C214" s="197"/>
      <c r="D214" s="197"/>
    </row>
    <row r="215" spans="1:4" ht="14.25">
      <c r="A215" s="197"/>
      <c r="B215" s="197"/>
      <c r="C215" s="197"/>
      <c r="D215" s="197"/>
    </row>
    <row r="216" spans="1:4" ht="14.25">
      <c r="A216" s="197"/>
      <c r="B216" s="197"/>
      <c r="C216" s="197"/>
      <c r="D216" s="197"/>
    </row>
    <row r="217" spans="1:4" ht="14.25">
      <c r="A217" s="197"/>
      <c r="B217" s="197"/>
      <c r="C217" s="197"/>
      <c r="D217" s="197"/>
    </row>
    <row r="218" spans="1:4" ht="14.25">
      <c r="A218" s="197"/>
      <c r="B218" s="197"/>
      <c r="C218" s="197"/>
      <c r="D218" s="197"/>
    </row>
    <row r="219" spans="1:4" ht="14.25">
      <c r="A219" s="197"/>
      <c r="B219" s="197"/>
      <c r="C219" s="197"/>
      <c r="D219" s="197"/>
    </row>
    <row r="220" spans="1:4" ht="14.25">
      <c r="A220" s="197"/>
      <c r="B220" s="197"/>
      <c r="C220" s="197"/>
      <c r="D220" s="197"/>
    </row>
    <row r="221" spans="1:4" ht="14.25">
      <c r="A221" s="197"/>
      <c r="B221" s="197"/>
      <c r="C221" s="197"/>
      <c r="D221" s="197"/>
    </row>
    <row r="222" spans="1:4" ht="14.25">
      <c r="A222" s="197"/>
      <c r="B222" s="197"/>
      <c r="C222" s="197"/>
      <c r="D222" s="197"/>
    </row>
    <row r="223" spans="1:4" ht="14.25">
      <c r="A223" s="197"/>
      <c r="B223" s="197"/>
      <c r="C223" s="197"/>
      <c r="D223" s="197"/>
    </row>
    <row r="224" spans="1:4" ht="14.25">
      <c r="A224" s="197"/>
      <c r="B224" s="197"/>
      <c r="C224" s="197"/>
      <c r="D224" s="197"/>
    </row>
    <row r="225" spans="1:4" ht="14.25">
      <c r="A225" s="197"/>
      <c r="B225" s="197"/>
      <c r="C225" s="197"/>
      <c r="D225" s="197"/>
    </row>
    <row r="226" spans="1:4" ht="14.25">
      <c r="A226" s="197"/>
      <c r="B226" s="197"/>
      <c r="C226" s="197"/>
      <c r="D226" s="197"/>
    </row>
    <row r="227" spans="1:4" ht="14.25">
      <c r="A227" s="197"/>
      <c r="B227" s="197"/>
      <c r="C227" s="197"/>
      <c r="D227" s="197"/>
    </row>
    <row r="228" spans="1:4" ht="14.25">
      <c r="A228" s="197"/>
      <c r="B228" s="197"/>
      <c r="C228" s="197"/>
      <c r="D228" s="197"/>
    </row>
    <row r="229" spans="1:4" ht="14.25">
      <c r="A229" s="197"/>
      <c r="B229" s="197"/>
      <c r="C229" s="197"/>
      <c r="D229" s="197"/>
    </row>
    <row r="230" spans="1:4" ht="14.25">
      <c r="A230" s="197"/>
      <c r="B230" s="197"/>
      <c r="C230" s="197"/>
      <c r="D230" s="197"/>
    </row>
    <row r="231" spans="1:4" ht="14.25">
      <c r="A231" s="197"/>
      <c r="B231" s="197"/>
      <c r="C231" s="197"/>
      <c r="D231" s="197"/>
    </row>
    <row r="232" spans="1:4" ht="14.25">
      <c r="A232" s="197"/>
      <c r="B232" s="197"/>
      <c r="C232" s="197"/>
      <c r="D232" s="197"/>
    </row>
    <row r="233" spans="1:4" ht="14.25">
      <c r="A233" s="197"/>
      <c r="B233" s="197"/>
      <c r="C233" s="197"/>
      <c r="D233" s="197"/>
    </row>
    <row r="234" spans="1:4" ht="14.25">
      <c r="A234" s="197"/>
      <c r="B234" s="197"/>
      <c r="C234" s="197"/>
      <c r="D234" s="197"/>
    </row>
    <row r="235" spans="1:4" ht="14.25">
      <c r="A235" s="197"/>
      <c r="B235" s="197"/>
      <c r="C235" s="197"/>
      <c r="D235" s="197"/>
    </row>
    <row r="236" spans="1:4" ht="14.25">
      <c r="A236" s="197"/>
      <c r="B236" s="197"/>
      <c r="C236" s="197"/>
      <c r="D236" s="197"/>
    </row>
    <row r="237" spans="1:4" ht="14.25">
      <c r="A237" s="197"/>
      <c r="B237" s="197"/>
      <c r="C237" s="197"/>
      <c r="D237" s="197"/>
    </row>
    <row r="238" spans="1:4" ht="14.25">
      <c r="A238" s="197"/>
      <c r="B238" s="197"/>
      <c r="C238" s="197"/>
      <c r="D238" s="197"/>
    </row>
    <row r="239" spans="1:4" ht="14.25">
      <c r="A239" s="197"/>
      <c r="B239" s="197"/>
      <c r="C239" s="197"/>
      <c r="D239" s="197"/>
    </row>
    <row r="240" spans="1:4" ht="14.25">
      <c r="A240" s="197"/>
      <c r="B240" s="197"/>
      <c r="C240" s="197"/>
      <c r="D240" s="197"/>
    </row>
    <row r="241" spans="1:4" ht="14.25">
      <c r="A241" s="197"/>
      <c r="B241" s="197"/>
      <c r="C241" s="197"/>
      <c r="D241" s="197"/>
    </row>
    <row r="242" spans="1:4" ht="14.25">
      <c r="A242" s="197"/>
      <c r="B242" s="197"/>
      <c r="C242" s="197"/>
      <c r="D242" s="197"/>
    </row>
    <row r="243" spans="1:4" ht="14.25">
      <c r="A243" s="197"/>
      <c r="B243" s="197"/>
      <c r="C243" s="197"/>
      <c r="D243" s="197"/>
    </row>
    <row r="244" spans="1:4" ht="14.25">
      <c r="A244" s="197"/>
      <c r="B244" s="197"/>
      <c r="C244" s="197"/>
      <c r="D244" s="197"/>
    </row>
    <row r="245" spans="1:4" ht="14.25">
      <c r="A245" s="197"/>
      <c r="B245" s="197"/>
      <c r="C245" s="197"/>
      <c r="D245" s="197"/>
    </row>
    <row r="246" spans="1:4" ht="14.25">
      <c r="A246" s="197"/>
      <c r="B246" s="197"/>
      <c r="C246" s="197"/>
      <c r="D246" s="197"/>
    </row>
    <row r="247" spans="1:4" ht="14.25">
      <c r="A247" s="197"/>
      <c r="B247" s="197"/>
      <c r="C247" s="197"/>
      <c r="D247" s="197"/>
    </row>
    <row r="248" spans="1:4" ht="14.25">
      <c r="A248" s="197"/>
      <c r="B248" s="197"/>
      <c r="C248" s="197"/>
      <c r="D248" s="197"/>
    </row>
    <row r="249" spans="1:4" ht="14.25">
      <c r="A249" s="197"/>
      <c r="B249" s="197"/>
      <c r="C249" s="197"/>
      <c r="D249" s="197"/>
    </row>
    <row r="250" spans="1:4" ht="14.25">
      <c r="A250" s="197"/>
      <c r="B250" s="197"/>
      <c r="C250" s="197"/>
      <c r="D250" s="197"/>
    </row>
    <row r="251" spans="1:4" ht="14.25">
      <c r="A251" s="197"/>
      <c r="B251" s="197"/>
      <c r="C251" s="197"/>
      <c r="D251" s="197"/>
    </row>
    <row r="252" spans="1:4" ht="14.25">
      <c r="A252" s="197"/>
      <c r="B252" s="197"/>
      <c r="C252" s="197"/>
      <c r="D252" s="197"/>
    </row>
    <row r="253" spans="1:4" ht="14.25">
      <c r="A253" s="197"/>
      <c r="B253" s="197"/>
      <c r="C253" s="197"/>
      <c r="D253" s="197"/>
    </row>
    <row r="254" spans="1:4" ht="14.25">
      <c r="A254" s="197"/>
      <c r="B254" s="197"/>
      <c r="C254" s="197"/>
      <c r="D254" s="197"/>
    </row>
    <row r="255" spans="1:4" ht="14.25">
      <c r="A255" s="197"/>
      <c r="B255" s="197"/>
      <c r="C255" s="197"/>
      <c r="D255" s="197"/>
    </row>
    <row r="256" spans="1:4" ht="14.25">
      <c r="A256" s="197"/>
      <c r="B256" s="197"/>
      <c r="C256" s="197"/>
      <c r="D256" s="197"/>
    </row>
    <row r="257" spans="1:4" ht="14.25">
      <c r="A257" s="197"/>
      <c r="B257" s="197"/>
      <c r="C257" s="197"/>
      <c r="D257" s="197"/>
    </row>
    <row r="258" spans="1:4" ht="14.25">
      <c r="A258" s="197"/>
      <c r="B258" s="197"/>
      <c r="C258" s="197"/>
      <c r="D258" s="197"/>
    </row>
    <row r="259" spans="1:4" ht="14.25">
      <c r="A259" s="197"/>
      <c r="B259" s="197"/>
      <c r="C259" s="197"/>
      <c r="D259" s="197"/>
    </row>
    <row r="260" spans="1:4" ht="14.25">
      <c r="A260" s="197"/>
      <c r="B260" s="197"/>
      <c r="C260" s="197"/>
      <c r="D260" s="197"/>
    </row>
    <row r="261" spans="1:4" ht="14.25">
      <c r="A261" s="197"/>
      <c r="B261" s="197"/>
      <c r="C261" s="197"/>
      <c r="D261" s="197"/>
    </row>
    <row r="262" spans="1:4" ht="14.25">
      <c r="A262" s="197"/>
      <c r="B262" s="197"/>
      <c r="C262" s="197"/>
      <c r="D262" s="197"/>
    </row>
    <row r="263" spans="1:4" ht="14.25">
      <c r="A263" s="197"/>
      <c r="B263" s="197"/>
      <c r="C263" s="197"/>
      <c r="D263" s="197"/>
    </row>
    <row r="264" spans="1:4" ht="14.25">
      <c r="A264" s="197"/>
      <c r="B264" s="197"/>
      <c r="C264" s="197"/>
      <c r="D264" s="197"/>
    </row>
    <row r="265" spans="1:4" ht="14.25">
      <c r="A265" s="197"/>
      <c r="B265" s="197"/>
      <c r="C265" s="197"/>
      <c r="D265" s="197"/>
    </row>
    <row r="266" spans="1:4" ht="14.25">
      <c r="A266" s="197"/>
      <c r="B266" s="197"/>
      <c r="C266" s="197"/>
      <c r="D266" s="197"/>
    </row>
    <row r="267" spans="1:4" ht="14.25">
      <c r="A267" s="197"/>
      <c r="B267" s="197"/>
      <c r="C267" s="197"/>
      <c r="D267" s="197"/>
    </row>
    <row r="268" spans="1:4" ht="14.25">
      <c r="A268" s="197"/>
      <c r="B268" s="197"/>
      <c r="C268" s="197"/>
      <c r="D268" s="197"/>
    </row>
    <row r="269" spans="1:4" ht="14.25">
      <c r="A269" s="197"/>
      <c r="B269" s="197"/>
      <c r="C269" s="197"/>
      <c r="D269" s="197"/>
    </row>
    <row r="270" spans="1:4" ht="14.25">
      <c r="A270" s="197"/>
      <c r="B270" s="197"/>
      <c r="C270" s="197"/>
      <c r="D270" s="197"/>
    </row>
    <row r="271" spans="1:4" ht="14.25">
      <c r="A271" s="197"/>
      <c r="B271" s="197"/>
      <c r="C271" s="197"/>
      <c r="D271" s="197"/>
    </row>
    <row r="272" spans="1:4" ht="14.25">
      <c r="A272" s="197"/>
      <c r="B272" s="197"/>
      <c r="C272" s="197"/>
      <c r="D272" s="197"/>
    </row>
    <row r="273" spans="1:4" ht="14.25">
      <c r="A273" s="197"/>
      <c r="B273" s="197"/>
      <c r="C273" s="197"/>
      <c r="D273" s="197"/>
    </row>
    <row r="274" spans="1:4" ht="14.25">
      <c r="A274" s="197"/>
      <c r="B274" s="197"/>
      <c r="C274" s="197"/>
      <c r="D274" s="197"/>
    </row>
    <row r="275" spans="1:4" ht="14.25">
      <c r="A275" s="197"/>
      <c r="B275" s="197"/>
      <c r="C275" s="197"/>
      <c r="D275" s="197"/>
    </row>
    <row r="276" spans="1:4" ht="14.25">
      <c r="A276" s="197"/>
      <c r="B276" s="197"/>
      <c r="C276" s="197"/>
      <c r="D276" s="197"/>
    </row>
    <row r="277" spans="1:4" ht="14.25">
      <c r="A277" s="197"/>
      <c r="B277" s="197"/>
      <c r="C277" s="197"/>
      <c r="D277" s="197"/>
    </row>
    <row r="278" spans="1:4" ht="14.25">
      <c r="A278" s="197"/>
      <c r="B278" s="197"/>
      <c r="C278" s="197"/>
      <c r="D278" s="197"/>
    </row>
    <row r="279" spans="1:4" ht="14.25">
      <c r="A279" s="197"/>
      <c r="B279" s="197"/>
      <c r="C279" s="197"/>
      <c r="D279" s="197"/>
    </row>
    <row r="280" spans="1:4" ht="14.25">
      <c r="A280" s="197"/>
      <c r="B280" s="197"/>
      <c r="C280" s="197"/>
      <c r="D280" s="197"/>
    </row>
    <row r="281" spans="1:4" ht="14.25">
      <c r="A281" s="197"/>
      <c r="B281" s="197"/>
      <c r="C281" s="197"/>
      <c r="D281" s="197"/>
    </row>
    <row r="282" spans="1:4" ht="14.25">
      <c r="A282" s="197"/>
      <c r="B282" s="197"/>
      <c r="C282" s="197"/>
      <c r="D282" s="197"/>
    </row>
    <row r="283" spans="1:4" ht="14.25">
      <c r="A283" s="197"/>
      <c r="B283" s="197"/>
      <c r="C283" s="197"/>
      <c r="D283" s="197"/>
    </row>
    <row r="284" spans="1:4" ht="14.25">
      <c r="A284" s="197"/>
      <c r="B284" s="197"/>
      <c r="C284" s="197"/>
      <c r="D284" s="197"/>
    </row>
    <row r="285" spans="1:4" ht="14.25">
      <c r="A285" s="197"/>
      <c r="B285" s="197"/>
      <c r="C285" s="197"/>
      <c r="D285" s="197"/>
    </row>
    <row r="286" spans="1:4" ht="14.25">
      <c r="A286" s="197"/>
      <c r="B286" s="197"/>
      <c r="C286" s="197"/>
      <c r="D286" s="197"/>
    </row>
    <row r="287" spans="1:4" ht="14.25">
      <c r="A287" s="197"/>
      <c r="B287" s="197"/>
      <c r="C287" s="197"/>
      <c r="D287" s="197"/>
    </row>
    <row r="288" spans="1:4" ht="14.25">
      <c r="A288" s="197"/>
      <c r="B288" s="197"/>
      <c r="C288" s="197"/>
      <c r="D288" s="197"/>
    </row>
    <row r="289" spans="1:4" ht="14.25">
      <c r="A289" s="197"/>
      <c r="B289" s="197"/>
      <c r="C289" s="197"/>
      <c r="D289" s="197"/>
    </row>
    <row r="290" spans="1:4" ht="14.25">
      <c r="A290" s="197"/>
      <c r="B290" s="197"/>
      <c r="C290" s="197"/>
      <c r="D290" s="197"/>
    </row>
    <row r="291" spans="1:4" ht="14.25">
      <c r="A291" s="197"/>
      <c r="B291" s="197"/>
      <c r="C291" s="197"/>
      <c r="D291" s="197"/>
    </row>
    <row r="292" spans="1:4" ht="14.25">
      <c r="A292" s="197"/>
      <c r="B292" s="197"/>
      <c r="C292" s="197"/>
      <c r="D292" s="197"/>
    </row>
    <row r="293" spans="1:4" ht="14.25">
      <c r="A293" s="197"/>
      <c r="B293" s="197"/>
      <c r="C293" s="197"/>
      <c r="D293" s="197"/>
    </row>
    <row r="294" spans="1:4" ht="14.25">
      <c r="A294" s="197"/>
      <c r="B294" s="197"/>
      <c r="C294" s="197"/>
      <c r="D294" s="197"/>
    </row>
    <row r="295" spans="1:4" ht="14.25">
      <c r="A295" s="197"/>
      <c r="B295" s="197"/>
      <c r="C295" s="197"/>
      <c r="D295" s="197"/>
    </row>
    <row r="296" spans="1:4" ht="14.25">
      <c r="A296" s="197"/>
      <c r="B296" s="197"/>
      <c r="C296" s="197"/>
      <c r="D296" s="197"/>
    </row>
    <row r="297" spans="1:4" ht="14.25">
      <c r="A297" s="197"/>
      <c r="B297" s="197"/>
      <c r="C297" s="197"/>
      <c r="D297" s="197"/>
    </row>
    <row r="298" spans="1:4" ht="14.25">
      <c r="A298" s="197"/>
      <c r="B298" s="197"/>
      <c r="C298" s="197"/>
      <c r="D298" s="197"/>
    </row>
    <row r="299" spans="1:4" ht="14.25">
      <c r="A299" s="197"/>
      <c r="B299" s="197"/>
      <c r="C299" s="197"/>
      <c r="D299" s="197"/>
    </row>
    <row r="300" spans="1:4" ht="14.25">
      <c r="A300" s="197"/>
      <c r="B300" s="197"/>
      <c r="C300" s="197"/>
      <c r="D300" s="197"/>
    </row>
    <row r="301" spans="1:4" ht="14.25">
      <c r="A301" s="197"/>
      <c r="B301" s="197"/>
      <c r="C301" s="197"/>
      <c r="D301" s="197"/>
    </row>
    <row r="302" spans="1:4" ht="14.25">
      <c r="A302" s="197"/>
      <c r="B302" s="197"/>
      <c r="C302" s="197"/>
      <c r="D302" s="197"/>
    </row>
    <row r="303" spans="1:4" ht="14.25">
      <c r="A303" s="197"/>
      <c r="B303" s="197"/>
      <c r="C303" s="197"/>
      <c r="D303" s="197"/>
    </row>
    <row r="304" spans="1:4" ht="14.25">
      <c r="A304" s="197"/>
      <c r="B304" s="197"/>
      <c r="C304" s="197"/>
      <c r="D304" s="197"/>
    </row>
    <row r="305" spans="1:4" ht="14.25">
      <c r="A305" s="197"/>
      <c r="B305" s="197"/>
      <c r="C305" s="197"/>
      <c r="D305" s="197"/>
    </row>
    <row r="306" spans="1:4" ht="14.25">
      <c r="A306" s="197"/>
      <c r="B306" s="197"/>
      <c r="C306" s="197"/>
      <c r="D306" s="197"/>
    </row>
    <row r="307" spans="1:4" ht="14.25">
      <c r="A307" s="197"/>
      <c r="B307" s="197"/>
      <c r="C307" s="197"/>
      <c r="D307" s="197"/>
    </row>
    <row r="308" spans="1:4" ht="14.25">
      <c r="A308" s="197"/>
      <c r="B308" s="197"/>
      <c r="C308" s="197"/>
      <c r="D308" s="197"/>
    </row>
    <row r="309" spans="1:4" ht="14.25">
      <c r="A309" s="197"/>
      <c r="B309" s="197"/>
      <c r="C309" s="197"/>
      <c r="D309" s="197"/>
    </row>
    <row r="310" spans="1:4" ht="14.25">
      <c r="A310" s="197"/>
      <c r="B310" s="197"/>
      <c r="C310" s="197"/>
      <c r="D310" s="197"/>
    </row>
    <row r="311" spans="1:4" ht="14.25">
      <c r="A311" s="197"/>
      <c r="B311" s="197"/>
      <c r="C311" s="197"/>
      <c r="D311" s="197"/>
    </row>
    <row r="312" spans="1:4" ht="14.25">
      <c r="A312" s="197"/>
      <c r="B312" s="197"/>
      <c r="C312" s="197"/>
      <c r="D312" s="197"/>
    </row>
    <row r="313" spans="1:4" ht="14.25">
      <c r="A313" s="197"/>
      <c r="B313" s="197"/>
      <c r="C313" s="197"/>
      <c r="D313" s="197"/>
    </row>
    <row r="314" spans="1:4" ht="14.25">
      <c r="A314" s="197"/>
      <c r="B314" s="197"/>
      <c r="C314" s="197"/>
      <c r="D314" s="197"/>
    </row>
    <row r="315" spans="1:4" ht="14.25">
      <c r="A315" s="197"/>
      <c r="B315" s="197"/>
      <c r="C315" s="197"/>
      <c r="D315" s="197"/>
    </row>
    <row r="316" spans="1:4" ht="14.25">
      <c r="A316" s="197"/>
      <c r="B316" s="197"/>
      <c r="C316" s="197"/>
      <c r="D316" s="197"/>
    </row>
    <row r="317" spans="1:4" ht="14.25">
      <c r="A317" s="197"/>
      <c r="B317" s="197"/>
      <c r="C317" s="197"/>
      <c r="D317" s="197"/>
    </row>
    <row r="318" spans="1:4" ht="14.25">
      <c r="A318" s="197"/>
      <c r="B318" s="197"/>
      <c r="C318" s="197"/>
      <c r="D318" s="197"/>
    </row>
    <row r="319" spans="1:4" ht="14.25">
      <c r="A319" s="197"/>
      <c r="B319" s="197"/>
      <c r="C319" s="197"/>
      <c r="D319" s="197"/>
    </row>
    <row r="320" spans="1:4" ht="14.25">
      <c r="A320" s="197"/>
      <c r="B320" s="197"/>
      <c r="C320" s="197"/>
      <c r="D320" s="197"/>
    </row>
    <row r="321" spans="1:4" ht="14.25">
      <c r="A321" s="197"/>
      <c r="B321" s="197"/>
      <c r="C321" s="197"/>
      <c r="D321" s="197"/>
    </row>
    <row r="322" spans="1:4" ht="14.25">
      <c r="A322" s="197"/>
      <c r="B322" s="197"/>
      <c r="C322" s="197"/>
      <c r="D322" s="197"/>
    </row>
    <row r="323" spans="1:4" ht="14.25">
      <c r="A323" s="197"/>
      <c r="B323" s="197"/>
      <c r="C323" s="197"/>
      <c r="D323" s="197"/>
    </row>
    <row r="324" spans="1:4" ht="14.25">
      <c r="A324" s="197"/>
      <c r="B324" s="197"/>
      <c r="C324" s="197"/>
      <c r="D324" s="197"/>
    </row>
    <row r="325" spans="1:4" ht="14.25">
      <c r="A325" s="197"/>
      <c r="B325" s="197"/>
      <c r="C325" s="197"/>
      <c r="D325" s="197"/>
    </row>
    <row r="326" spans="1:4" ht="14.25">
      <c r="A326" s="197"/>
      <c r="B326" s="197"/>
      <c r="C326" s="197"/>
      <c r="D326" s="197"/>
    </row>
    <row r="327" spans="1:4" ht="14.25">
      <c r="A327" s="197"/>
      <c r="B327" s="197"/>
      <c r="C327" s="197"/>
      <c r="D327" s="197"/>
    </row>
    <row r="328" spans="1:4" ht="14.25">
      <c r="A328" s="197"/>
      <c r="B328" s="197"/>
      <c r="C328" s="197"/>
      <c r="D328" s="197"/>
    </row>
    <row r="329" spans="1:4" ht="14.25">
      <c r="A329" s="197"/>
      <c r="B329" s="197"/>
      <c r="C329" s="197"/>
      <c r="D329" s="197"/>
    </row>
    <row r="330" spans="1:4" ht="14.25">
      <c r="A330" s="197"/>
      <c r="B330" s="197"/>
      <c r="C330" s="197"/>
      <c r="D330" s="197"/>
    </row>
    <row r="331" spans="1:4" ht="14.25">
      <c r="A331" s="197"/>
      <c r="B331" s="197"/>
      <c r="C331" s="197"/>
      <c r="D331" s="197"/>
    </row>
    <row r="332" spans="1:4" ht="14.25">
      <c r="A332" s="197"/>
      <c r="B332" s="197"/>
      <c r="C332" s="197"/>
      <c r="D332" s="197"/>
    </row>
    <row r="333" spans="1:4" ht="14.25">
      <c r="A333" s="197"/>
      <c r="B333" s="197"/>
      <c r="C333" s="197"/>
      <c r="D333" s="197"/>
    </row>
    <row r="334" spans="1:4" ht="14.25">
      <c r="A334" s="197"/>
      <c r="B334" s="197"/>
      <c r="C334" s="197"/>
      <c r="D334" s="197"/>
    </row>
    <row r="335" spans="1:4" ht="14.25">
      <c r="A335" s="197"/>
      <c r="B335" s="197"/>
      <c r="C335" s="197"/>
      <c r="D335" s="197"/>
    </row>
    <row r="336" spans="1:4" ht="14.25">
      <c r="A336" s="197"/>
      <c r="B336" s="197"/>
      <c r="C336" s="197"/>
      <c r="D336" s="197"/>
    </row>
    <row r="337" spans="1:4" ht="14.25">
      <c r="A337" s="197"/>
      <c r="B337" s="197"/>
      <c r="C337" s="197"/>
      <c r="D337" s="197"/>
    </row>
    <row r="338" spans="1:4" ht="14.25">
      <c r="A338" s="197"/>
      <c r="B338" s="197"/>
      <c r="C338" s="197"/>
      <c r="D338" s="197"/>
    </row>
    <row r="339" spans="1:4" ht="14.25">
      <c r="A339" s="197"/>
      <c r="B339" s="197"/>
      <c r="C339" s="197"/>
      <c r="D339" s="197"/>
    </row>
    <row r="340" spans="1:4" ht="14.25">
      <c r="A340" s="197"/>
      <c r="B340" s="197"/>
      <c r="C340" s="197"/>
      <c r="D340" s="197"/>
    </row>
    <row r="341" spans="1:4" ht="14.25">
      <c r="A341" s="197"/>
      <c r="B341" s="197"/>
      <c r="C341" s="197"/>
      <c r="D341" s="197"/>
    </row>
    <row r="342" spans="1:4" ht="14.25">
      <c r="A342" s="197"/>
      <c r="B342" s="197"/>
      <c r="C342" s="197"/>
      <c r="D342" s="197"/>
    </row>
    <row r="343" spans="1:4" ht="14.25">
      <c r="A343" s="197"/>
      <c r="B343" s="197"/>
      <c r="C343" s="197"/>
      <c r="D343" s="197"/>
    </row>
    <row r="344" spans="1:4" ht="14.25">
      <c r="A344" s="197"/>
      <c r="B344" s="197"/>
      <c r="C344" s="197"/>
      <c r="D344" s="197"/>
    </row>
    <row r="345" spans="1:4" ht="14.25">
      <c r="A345" s="197"/>
      <c r="B345" s="197"/>
      <c r="C345" s="197"/>
      <c r="D345" s="197"/>
    </row>
    <row r="346" spans="1:4" ht="14.25">
      <c r="A346" s="197"/>
      <c r="B346" s="197"/>
      <c r="C346" s="197"/>
      <c r="D346" s="197"/>
    </row>
    <row r="347" spans="1:4" ht="14.25">
      <c r="A347" s="197"/>
      <c r="B347" s="197"/>
      <c r="C347" s="197"/>
      <c r="D347" s="197"/>
    </row>
    <row r="348" spans="1:4" ht="14.25">
      <c r="A348" s="197"/>
      <c r="B348" s="197"/>
      <c r="C348" s="197"/>
      <c r="D348" s="197"/>
    </row>
    <row r="349" spans="1:4" ht="14.25">
      <c r="A349" s="197"/>
      <c r="B349" s="197"/>
      <c r="C349" s="197"/>
      <c r="D349" s="197"/>
    </row>
    <row r="350" spans="1:4" ht="14.25">
      <c r="A350" s="197"/>
      <c r="B350" s="197"/>
      <c r="C350" s="197"/>
      <c r="D350" s="197"/>
    </row>
    <row r="351" spans="1:4" ht="14.25">
      <c r="A351" s="197"/>
      <c r="B351" s="197"/>
      <c r="C351" s="197"/>
      <c r="D351" s="197"/>
    </row>
    <row r="352" spans="1:4" ht="14.25">
      <c r="A352" s="197"/>
      <c r="B352" s="197"/>
      <c r="C352" s="197"/>
      <c r="D352" s="197"/>
    </row>
    <row r="353" spans="1:4" ht="14.25">
      <c r="A353" s="197"/>
      <c r="B353" s="197"/>
      <c r="C353" s="197"/>
      <c r="D353" s="197"/>
    </row>
    <row r="354" spans="1:4" ht="14.25">
      <c r="A354" s="197"/>
      <c r="B354" s="197"/>
      <c r="C354" s="197"/>
      <c r="D354" s="197"/>
    </row>
    <row r="355" spans="1:4" ht="14.25">
      <c r="A355" s="197"/>
      <c r="B355" s="197"/>
      <c r="C355" s="197"/>
      <c r="D355" s="197"/>
    </row>
    <row r="356" spans="1:4" ht="14.25">
      <c r="A356" s="197"/>
      <c r="B356" s="197"/>
      <c r="C356" s="197"/>
      <c r="D356" s="197"/>
    </row>
    <row r="357" spans="1:4" ht="14.25">
      <c r="A357" s="197"/>
      <c r="B357" s="197"/>
      <c r="C357" s="197"/>
      <c r="D357" s="197"/>
    </row>
    <row r="358" spans="1:4" ht="14.25">
      <c r="A358" s="197"/>
      <c r="B358" s="197"/>
      <c r="C358" s="197"/>
      <c r="D358" s="197"/>
    </row>
    <row r="359" spans="1:4" ht="14.25">
      <c r="A359" s="197"/>
      <c r="B359" s="197"/>
      <c r="C359" s="197"/>
      <c r="D359" s="197"/>
    </row>
    <row r="360" spans="1:4" ht="14.25">
      <c r="A360" s="197"/>
      <c r="B360" s="197"/>
      <c r="C360" s="197"/>
      <c r="D360" s="197"/>
    </row>
    <row r="361" spans="1:4" ht="14.25">
      <c r="A361" s="197"/>
      <c r="B361" s="197"/>
      <c r="C361" s="197"/>
      <c r="D361" s="197"/>
    </row>
    <row r="362" spans="1:4" ht="14.25">
      <c r="A362" s="197"/>
      <c r="B362" s="197"/>
      <c r="C362" s="197"/>
      <c r="D362" s="197"/>
    </row>
    <row r="363" spans="1:4" ht="14.25">
      <c r="A363" s="197"/>
      <c r="B363" s="197"/>
      <c r="C363" s="197"/>
      <c r="D363" s="197"/>
    </row>
    <row r="364" spans="1:4" ht="14.25">
      <c r="A364" s="197"/>
      <c r="B364" s="197"/>
      <c r="C364" s="197"/>
      <c r="D364" s="197"/>
    </row>
    <row r="365" spans="1:4" ht="14.25">
      <c r="A365" s="197"/>
      <c r="B365" s="197"/>
      <c r="C365" s="197"/>
      <c r="D365" s="197"/>
    </row>
    <row r="366" spans="1:4" ht="14.25">
      <c r="A366" s="197"/>
      <c r="B366" s="197"/>
      <c r="C366" s="197"/>
      <c r="D366" s="197"/>
    </row>
    <row r="367" spans="1:4" ht="14.25">
      <c r="A367" s="197"/>
      <c r="B367" s="197"/>
      <c r="C367" s="197"/>
      <c r="D367" s="197"/>
    </row>
    <row r="368" spans="1:4" ht="14.25">
      <c r="A368" s="197"/>
      <c r="B368" s="197"/>
      <c r="C368" s="197"/>
      <c r="D368" s="197"/>
    </row>
    <row r="369" spans="1:4" ht="14.25">
      <c r="A369" s="197"/>
      <c r="B369" s="197"/>
      <c r="C369" s="197"/>
      <c r="D369" s="197"/>
    </row>
    <row r="370" spans="1:4" ht="14.25">
      <c r="A370" s="197"/>
      <c r="B370" s="197"/>
      <c r="C370" s="197"/>
      <c r="D370" s="197"/>
    </row>
    <row r="371" spans="1:4" ht="14.25">
      <c r="A371" s="197"/>
      <c r="B371" s="197"/>
      <c r="C371" s="197"/>
      <c r="D371" s="197"/>
    </row>
    <row r="372" spans="1:4" ht="14.25">
      <c r="A372" s="197"/>
      <c r="B372" s="197"/>
      <c r="C372" s="197"/>
      <c r="D372" s="197"/>
    </row>
    <row r="373" spans="1:4" ht="14.25">
      <c r="A373" s="197"/>
      <c r="B373" s="197"/>
      <c r="C373" s="197"/>
      <c r="D373" s="197"/>
    </row>
    <row r="374" spans="1:4" ht="14.25">
      <c r="A374" s="197"/>
      <c r="B374" s="197"/>
      <c r="C374" s="197"/>
      <c r="D374" s="197"/>
    </row>
    <row r="375" spans="1:4" ht="14.25">
      <c r="A375" s="197"/>
      <c r="B375" s="197"/>
      <c r="C375" s="197"/>
      <c r="D375" s="197"/>
    </row>
    <row r="376" spans="1:4" ht="14.25">
      <c r="A376" s="197"/>
      <c r="B376" s="197"/>
      <c r="C376" s="197"/>
      <c r="D376" s="197"/>
    </row>
    <row r="377" spans="1:4" ht="14.25">
      <c r="A377" s="197"/>
      <c r="B377" s="197"/>
      <c r="C377" s="197"/>
      <c r="D377" s="197"/>
    </row>
    <row r="378" spans="1:4" ht="14.25">
      <c r="A378" s="197"/>
      <c r="B378" s="197"/>
      <c r="C378" s="197"/>
      <c r="D378" s="197"/>
    </row>
    <row r="379" spans="1:4" ht="14.25">
      <c r="A379" s="197"/>
      <c r="B379" s="197"/>
      <c r="C379" s="197"/>
      <c r="D379" s="197"/>
    </row>
    <row r="380" spans="1:4" ht="14.25">
      <c r="A380" s="197"/>
      <c r="B380" s="197"/>
      <c r="C380" s="197"/>
      <c r="D380" s="197"/>
    </row>
    <row r="381" spans="1:4" ht="14.25">
      <c r="A381" s="197"/>
      <c r="B381" s="197"/>
      <c r="C381" s="197"/>
      <c r="D381" s="19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Q19"/>
  <sheetViews>
    <sheetView showGridLines="0" zoomScalePageLayoutView="0" workbookViewId="0" topLeftCell="A1">
      <selection activeCell="J24" sqref="J24:K24"/>
    </sheetView>
  </sheetViews>
  <sheetFormatPr defaultColWidth="9.33203125" defaultRowHeight="11.25"/>
  <cols>
    <col min="1" max="1" width="20.16015625" style="0" customWidth="1"/>
    <col min="2" max="2" width="5.66015625" style="0" customWidth="1"/>
    <col min="3" max="4" width="8.83203125" style="0" customWidth="1"/>
    <col min="6" max="7" width="8.83203125" style="0" customWidth="1"/>
    <col min="9" max="9" width="8.83203125" style="0" customWidth="1"/>
    <col min="10" max="10" width="9.83203125" style="0" customWidth="1"/>
    <col min="11" max="11" width="4.16015625" style="0" customWidth="1"/>
  </cols>
  <sheetData>
    <row r="1" spans="1:11" s="9" customFormat="1" ht="15" customHeight="1">
      <c r="A1" s="89" t="s">
        <v>234</v>
      </c>
      <c r="B1" s="90"/>
      <c r="K1" s="90"/>
    </row>
    <row r="2" s="9" customFormat="1" ht="15" customHeight="1"/>
    <row r="3" spans="1:251" s="9" customFormat="1" ht="1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</row>
    <row r="4" spans="1:11" s="4" customFormat="1" ht="15" customHeight="1">
      <c r="A4" s="192" t="s">
        <v>73</v>
      </c>
      <c r="B4" s="40"/>
      <c r="C4" s="166" t="s">
        <v>82</v>
      </c>
      <c r="D4" s="166"/>
      <c r="E4" s="40"/>
      <c r="F4" s="166" t="s">
        <v>46</v>
      </c>
      <c r="G4" s="166"/>
      <c r="H4" s="40"/>
      <c r="I4" s="166" t="s">
        <v>47</v>
      </c>
      <c r="J4" s="166"/>
      <c r="K4" s="5"/>
    </row>
    <row r="5" spans="1:11" s="4" customFormat="1" ht="15" customHeight="1">
      <c r="A5" s="194"/>
      <c r="B5" s="42"/>
      <c r="C5" s="42" t="s">
        <v>178</v>
      </c>
      <c r="D5" s="42" t="s">
        <v>181</v>
      </c>
      <c r="E5" s="42"/>
      <c r="F5" s="42" t="s">
        <v>178</v>
      </c>
      <c r="G5" s="42" t="s">
        <v>181</v>
      </c>
      <c r="H5" s="42"/>
      <c r="I5" s="42" t="s">
        <v>178</v>
      </c>
      <c r="J5" s="42" t="s">
        <v>181</v>
      </c>
      <c r="K5" s="6"/>
    </row>
    <row r="6" spans="1:14" s="4" customFormat="1" ht="15" customHeight="1">
      <c r="A6" s="65"/>
      <c r="B6" s="65"/>
      <c r="C6" s="66"/>
      <c r="D6" s="66"/>
      <c r="E6" s="66"/>
      <c r="F6" s="66"/>
      <c r="G6" s="66"/>
      <c r="H6" s="66"/>
      <c r="I6" s="66"/>
      <c r="J6" s="66"/>
      <c r="K6" s="13"/>
      <c r="N6" s="85"/>
    </row>
    <row r="7" spans="1:14" s="9" customFormat="1" ht="12.75" customHeight="1">
      <c r="A7" s="85" t="s">
        <v>85</v>
      </c>
      <c r="B7" s="85"/>
      <c r="C7" s="85">
        <v>131</v>
      </c>
      <c r="D7" s="98">
        <v>122</v>
      </c>
      <c r="E7" s="98"/>
      <c r="F7" s="85">
        <v>503</v>
      </c>
      <c r="G7" s="85">
        <v>496</v>
      </c>
      <c r="H7" s="98"/>
      <c r="I7" s="98">
        <v>634</v>
      </c>
      <c r="J7" s="136">
        <v>618</v>
      </c>
      <c r="K7" s="91"/>
      <c r="N7" s="85"/>
    </row>
    <row r="8" spans="1:14" s="9" customFormat="1" ht="12.75" customHeight="1">
      <c r="A8" s="85" t="s">
        <v>117</v>
      </c>
      <c r="B8" s="85"/>
      <c r="C8" s="85">
        <v>154</v>
      </c>
      <c r="D8" s="98">
        <v>148</v>
      </c>
      <c r="E8" s="98"/>
      <c r="F8" s="85">
        <v>603</v>
      </c>
      <c r="G8" s="85">
        <v>653</v>
      </c>
      <c r="H8" s="98"/>
      <c r="I8" s="98">
        <v>757</v>
      </c>
      <c r="J8" s="136">
        <v>801</v>
      </c>
      <c r="K8" s="4"/>
      <c r="N8" s="85"/>
    </row>
    <row r="9" spans="1:14" s="9" customFormat="1" ht="12.75" customHeight="1">
      <c r="A9" s="85" t="s">
        <v>118</v>
      </c>
      <c r="B9" s="85"/>
      <c r="C9" s="85">
        <v>52</v>
      </c>
      <c r="D9" s="98">
        <v>49</v>
      </c>
      <c r="E9" s="98"/>
      <c r="F9" s="85">
        <v>176</v>
      </c>
      <c r="G9" s="85">
        <v>189</v>
      </c>
      <c r="H9" s="98"/>
      <c r="I9" s="98">
        <v>228</v>
      </c>
      <c r="J9" s="136">
        <v>238</v>
      </c>
      <c r="K9" s="4"/>
      <c r="N9" s="85"/>
    </row>
    <row r="10" spans="1:14" s="9" customFormat="1" ht="12.75" customHeight="1">
      <c r="A10" s="85" t="s">
        <v>119</v>
      </c>
      <c r="B10" s="85"/>
      <c r="C10" s="85">
        <v>21</v>
      </c>
      <c r="D10" s="98">
        <v>22</v>
      </c>
      <c r="E10" s="98"/>
      <c r="F10" s="85">
        <v>82</v>
      </c>
      <c r="G10" s="85">
        <v>83</v>
      </c>
      <c r="H10" s="98"/>
      <c r="I10" s="98">
        <v>103</v>
      </c>
      <c r="J10" s="136">
        <v>105</v>
      </c>
      <c r="K10" s="4"/>
      <c r="N10" s="85"/>
    </row>
    <row r="11" spans="1:14" s="9" customFormat="1" ht="12.75" customHeight="1">
      <c r="A11" s="85" t="s">
        <v>120</v>
      </c>
      <c r="B11" s="85"/>
      <c r="C11" s="85">
        <v>13</v>
      </c>
      <c r="D11" s="98">
        <v>12</v>
      </c>
      <c r="E11" s="98"/>
      <c r="F11" s="85">
        <v>44</v>
      </c>
      <c r="G11" s="85">
        <v>45</v>
      </c>
      <c r="H11" s="98"/>
      <c r="I11" s="98">
        <v>57</v>
      </c>
      <c r="J11" s="136">
        <v>57</v>
      </c>
      <c r="K11" s="4"/>
      <c r="N11" s="85"/>
    </row>
    <row r="12" spans="1:11" s="9" customFormat="1" ht="12.75" customHeight="1">
      <c r="A12" s="85" t="s">
        <v>121</v>
      </c>
      <c r="B12" s="85"/>
      <c r="C12" s="85">
        <v>96</v>
      </c>
      <c r="D12" s="98">
        <v>49</v>
      </c>
      <c r="E12" s="98"/>
      <c r="F12" s="85">
        <v>100</v>
      </c>
      <c r="G12" s="85">
        <v>60</v>
      </c>
      <c r="H12" s="98"/>
      <c r="I12" s="98">
        <v>196</v>
      </c>
      <c r="J12" s="136">
        <v>109</v>
      </c>
      <c r="K12" s="4"/>
    </row>
    <row r="13" spans="1:11" s="9" customFormat="1" ht="15" customHeight="1">
      <c r="A13" s="85"/>
      <c r="B13" s="85"/>
      <c r="C13" s="98"/>
      <c r="D13" s="98"/>
      <c r="E13" s="98"/>
      <c r="F13" s="98"/>
      <c r="G13" s="98"/>
      <c r="H13" s="98"/>
      <c r="I13" s="98"/>
      <c r="J13" s="98"/>
      <c r="K13" s="4"/>
    </row>
    <row r="14" spans="1:11" s="9" customFormat="1" ht="15" customHeight="1">
      <c r="A14" s="42" t="s">
        <v>47</v>
      </c>
      <c r="B14" s="42"/>
      <c r="C14" s="48">
        <f>SUM(C7:C12)</f>
        <v>467</v>
      </c>
      <c r="D14" s="48">
        <f>SUM(D7:D12)</f>
        <v>402</v>
      </c>
      <c r="E14" s="48"/>
      <c r="F14" s="48">
        <f>SUM(F7:F12)</f>
        <v>1508</v>
      </c>
      <c r="G14" s="48">
        <f>SUM(G7:G12)</f>
        <v>1526</v>
      </c>
      <c r="H14" s="48"/>
      <c r="I14" s="48">
        <f>SUM(I7:I12)</f>
        <v>1975</v>
      </c>
      <c r="J14" s="77">
        <f>SUM(J7:J12)</f>
        <v>1928</v>
      </c>
      <c r="K14" s="18"/>
    </row>
    <row r="18" ht="15">
      <c r="Z18" s="158"/>
    </row>
    <row r="19" ht="15">
      <c r="Z19" s="158"/>
    </row>
  </sheetData>
  <sheetProtection/>
  <mergeCells count="4">
    <mergeCell ref="C4:D4"/>
    <mergeCell ref="F4:G4"/>
    <mergeCell ref="I4:J4"/>
    <mergeCell ref="A4:A5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4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1" width="16.33203125" style="2" customWidth="1"/>
    <col min="2" max="2" width="12" style="0" customWidth="1"/>
    <col min="3" max="7" width="12" style="2" customWidth="1"/>
    <col min="8" max="8" width="13.5" style="2" customWidth="1"/>
    <col min="9" max="9" width="3.83203125" style="0" customWidth="1"/>
  </cols>
  <sheetData>
    <row r="1" spans="1:8" s="9" customFormat="1" ht="15" customHeight="1">
      <c r="A1" s="119" t="s">
        <v>235</v>
      </c>
      <c r="B1" s="12"/>
      <c r="C1" s="91"/>
      <c r="D1" s="91"/>
      <c r="E1" s="91"/>
      <c r="F1" s="91"/>
      <c r="G1" s="91"/>
      <c r="H1" s="91"/>
    </row>
    <row r="2" spans="1:8" s="9" customFormat="1" ht="15" customHeight="1">
      <c r="A2" s="120"/>
      <c r="B2" s="12"/>
      <c r="C2" s="91"/>
      <c r="D2" s="91"/>
      <c r="E2" s="91"/>
      <c r="F2" s="91"/>
      <c r="G2" s="91"/>
      <c r="H2" s="91"/>
    </row>
    <row r="3" spans="1:8" ht="12.75" customHeight="1">
      <c r="A3" s="3"/>
      <c r="B3" s="1"/>
      <c r="C3" s="3"/>
      <c r="D3" s="3"/>
      <c r="E3" s="3"/>
      <c r="F3" s="3"/>
      <c r="G3" s="3"/>
      <c r="H3" s="3"/>
    </row>
    <row r="4" spans="1:8" s="14" customFormat="1" ht="25.5" customHeight="1">
      <c r="A4" s="62" t="s">
        <v>67</v>
      </c>
      <c r="B4" s="62" t="s">
        <v>85</v>
      </c>
      <c r="C4" s="62" t="s">
        <v>117</v>
      </c>
      <c r="D4" s="62" t="s">
        <v>118</v>
      </c>
      <c r="E4" s="62" t="s">
        <v>119</v>
      </c>
      <c r="F4" s="62" t="s">
        <v>120</v>
      </c>
      <c r="G4" s="62" t="s">
        <v>121</v>
      </c>
      <c r="H4" s="62" t="s">
        <v>47</v>
      </c>
    </row>
    <row r="5" spans="1:8" ht="6" customHeight="1">
      <c r="A5" s="44"/>
      <c r="B5" s="58"/>
      <c r="C5" s="44"/>
      <c r="D5" s="44"/>
      <c r="E5" s="44"/>
      <c r="F5" s="44"/>
      <c r="G5" s="44"/>
      <c r="H5" s="44"/>
    </row>
    <row r="6" spans="1:8" s="9" customFormat="1" ht="12.75" customHeight="1">
      <c r="A6" s="98" t="s">
        <v>140</v>
      </c>
      <c r="B6" s="98">
        <v>375</v>
      </c>
      <c r="C6" s="98">
        <v>702</v>
      </c>
      <c r="D6" s="98">
        <v>235</v>
      </c>
      <c r="E6" s="98">
        <v>128</v>
      </c>
      <c r="F6" s="98">
        <v>57</v>
      </c>
      <c r="G6" s="98">
        <v>370</v>
      </c>
      <c r="H6" s="98">
        <v>1867</v>
      </c>
    </row>
    <row r="7" spans="1:8" s="9" customFormat="1" ht="12.75" customHeight="1">
      <c r="A7" s="98" t="s">
        <v>158</v>
      </c>
      <c r="B7" s="98">
        <v>641</v>
      </c>
      <c r="C7" s="98">
        <v>507</v>
      </c>
      <c r="D7" s="98">
        <v>191</v>
      </c>
      <c r="E7" s="98">
        <v>112</v>
      </c>
      <c r="F7" s="98">
        <v>54</v>
      </c>
      <c r="G7" s="98">
        <v>392</v>
      </c>
      <c r="H7" s="98">
        <v>1897</v>
      </c>
    </row>
    <row r="8" spans="1:19" s="9" customFormat="1" ht="12.75" customHeight="1">
      <c r="A8" s="98" t="s">
        <v>160</v>
      </c>
      <c r="B8" s="98">
        <v>650</v>
      </c>
      <c r="C8" s="98">
        <v>517</v>
      </c>
      <c r="D8" s="98">
        <v>179</v>
      </c>
      <c r="E8" s="98">
        <v>104</v>
      </c>
      <c r="F8" s="98">
        <v>51</v>
      </c>
      <c r="G8" s="98">
        <v>388</v>
      </c>
      <c r="H8" s="98">
        <v>1889</v>
      </c>
      <c r="N8" s="9">
        <v>624</v>
      </c>
      <c r="O8" s="9">
        <v>749</v>
      </c>
      <c r="P8" s="9">
        <v>235</v>
      </c>
      <c r="Q8" s="9">
        <v>99</v>
      </c>
      <c r="R8" s="9">
        <v>56</v>
      </c>
      <c r="S8" s="9">
        <v>219</v>
      </c>
    </row>
    <row r="9" spans="1:8" s="9" customFormat="1" ht="12.75" customHeight="1">
      <c r="A9" s="98" t="s">
        <v>166</v>
      </c>
      <c r="B9" s="98">
        <v>664</v>
      </c>
      <c r="C9" s="98">
        <v>632</v>
      </c>
      <c r="D9" s="98">
        <v>213</v>
      </c>
      <c r="E9" s="98">
        <v>115</v>
      </c>
      <c r="F9" s="98">
        <v>46</v>
      </c>
      <c r="G9" s="98">
        <v>396</v>
      </c>
      <c r="H9" s="98">
        <v>2066</v>
      </c>
    </row>
    <row r="10" spans="1:8" s="9" customFormat="1" ht="12.75" customHeight="1">
      <c r="A10" s="98" t="s">
        <v>168</v>
      </c>
      <c r="B10" s="98">
        <v>600</v>
      </c>
      <c r="C10" s="98">
        <v>713</v>
      </c>
      <c r="D10" s="98">
        <v>225</v>
      </c>
      <c r="E10" s="98">
        <v>105</v>
      </c>
      <c r="F10" s="98">
        <v>53</v>
      </c>
      <c r="G10" s="98">
        <v>309</v>
      </c>
      <c r="H10" s="98">
        <v>2005</v>
      </c>
    </row>
    <row r="11" spans="1:8" s="9" customFormat="1" ht="12.75" customHeight="1">
      <c r="A11" s="98" t="s">
        <v>175</v>
      </c>
      <c r="B11" s="98">
        <v>624</v>
      </c>
      <c r="C11" s="98">
        <v>749</v>
      </c>
      <c r="D11" s="98">
        <v>235</v>
      </c>
      <c r="E11" s="98">
        <v>99</v>
      </c>
      <c r="F11" s="98">
        <v>56</v>
      </c>
      <c r="G11" s="98">
        <v>219</v>
      </c>
      <c r="H11" s="98">
        <v>1982</v>
      </c>
    </row>
    <row r="12" spans="1:14" s="9" customFormat="1" ht="12.75" customHeight="1">
      <c r="A12" s="98" t="s">
        <v>178</v>
      </c>
      <c r="B12" s="98">
        <v>634</v>
      </c>
      <c r="C12" s="98">
        <v>757</v>
      </c>
      <c r="D12" s="98">
        <v>228</v>
      </c>
      <c r="E12" s="98">
        <v>103</v>
      </c>
      <c r="F12" s="98">
        <v>57</v>
      </c>
      <c r="G12" s="98">
        <v>196</v>
      </c>
      <c r="H12" s="98">
        <v>1975</v>
      </c>
      <c r="N12" s="9" t="s">
        <v>218</v>
      </c>
    </row>
    <row r="13" spans="1:19" s="9" customFormat="1" ht="12.75" customHeight="1">
      <c r="A13" s="98" t="s">
        <v>181</v>
      </c>
      <c r="B13" s="98">
        <v>618</v>
      </c>
      <c r="C13" s="98">
        <v>801</v>
      </c>
      <c r="D13" s="98">
        <v>238</v>
      </c>
      <c r="E13" s="98">
        <v>105</v>
      </c>
      <c r="F13" s="98">
        <v>57</v>
      </c>
      <c r="G13" s="98">
        <v>109</v>
      </c>
      <c r="H13" s="98">
        <f>SUM(B13:G13)</f>
        <v>1928</v>
      </c>
      <c r="N13" s="9" t="s">
        <v>148</v>
      </c>
      <c r="O13" s="9" t="s">
        <v>148</v>
      </c>
      <c r="P13" s="9" t="s">
        <v>219</v>
      </c>
      <c r="Q13" s="9" t="s">
        <v>220</v>
      </c>
      <c r="R13" s="9" t="s">
        <v>221</v>
      </c>
      <c r="S13" s="9" t="s">
        <v>222</v>
      </c>
    </row>
    <row r="14" spans="1:19" s="9" customFormat="1" ht="15" customHeight="1">
      <c r="A14" s="18"/>
      <c r="B14" s="121"/>
      <c r="C14" s="18"/>
      <c r="D14" s="18"/>
      <c r="E14" s="18"/>
      <c r="F14" s="18"/>
      <c r="G14" s="18"/>
      <c r="H14" s="18"/>
      <c r="N14" s="9" t="s">
        <v>223</v>
      </c>
      <c r="O14" s="9" t="s">
        <v>85</v>
      </c>
      <c r="P14" s="9">
        <v>618</v>
      </c>
      <c r="Q14" s="9">
        <v>32.1</v>
      </c>
      <c r="R14" s="9">
        <v>32.1</v>
      </c>
      <c r="S14" s="9">
        <v>32.1</v>
      </c>
    </row>
    <row r="15" spans="15:19" ht="11.25">
      <c r="O15" t="s">
        <v>117</v>
      </c>
      <c r="P15">
        <v>801</v>
      </c>
      <c r="Q15">
        <v>41.5</v>
      </c>
      <c r="R15">
        <v>41.5</v>
      </c>
      <c r="S15">
        <v>73.6</v>
      </c>
    </row>
    <row r="16" spans="15:19" ht="11.25">
      <c r="O16" t="s">
        <v>119</v>
      </c>
      <c r="P16">
        <v>105</v>
      </c>
      <c r="Q16">
        <v>5.4</v>
      </c>
      <c r="R16">
        <v>5.4</v>
      </c>
      <c r="S16">
        <v>79</v>
      </c>
    </row>
    <row r="17" spans="15:19" ht="11.25">
      <c r="O17" t="s">
        <v>120</v>
      </c>
      <c r="P17">
        <v>57</v>
      </c>
      <c r="Q17">
        <v>3</v>
      </c>
      <c r="R17">
        <v>3</v>
      </c>
      <c r="S17">
        <v>82</v>
      </c>
    </row>
    <row r="18" spans="15:19" ht="11.25">
      <c r="O18" t="s">
        <v>121</v>
      </c>
      <c r="P18">
        <v>109</v>
      </c>
      <c r="Q18">
        <v>5.7</v>
      </c>
      <c r="R18">
        <v>5.7</v>
      </c>
      <c r="S18">
        <v>87.7</v>
      </c>
    </row>
    <row r="19" spans="2:19" ht="11.25">
      <c r="B19">
        <v>634</v>
      </c>
      <c r="O19" t="s">
        <v>118</v>
      </c>
      <c r="P19">
        <v>238</v>
      </c>
      <c r="Q19">
        <v>12.3</v>
      </c>
      <c r="R19">
        <v>12.3</v>
      </c>
      <c r="S19">
        <v>100</v>
      </c>
    </row>
    <row r="20" spans="2:18" ht="11.25">
      <c r="B20">
        <v>757</v>
      </c>
      <c r="O20" t="s">
        <v>47</v>
      </c>
      <c r="P20">
        <v>1928</v>
      </c>
      <c r="Q20">
        <v>100</v>
      </c>
      <c r="R20">
        <v>100</v>
      </c>
    </row>
    <row r="21" ht="11.25">
      <c r="B21">
        <v>228</v>
      </c>
    </row>
    <row r="22" ht="11.25">
      <c r="B22">
        <v>103</v>
      </c>
    </row>
    <row r="23" ht="11.25">
      <c r="B23">
        <v>57</v>
      </c>
    </row>
    <row r="24" ht="11.25">
      <c r="B24">
        <v>196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42"/>
  <sheetViews>
    <sheetView showGridLines="0" zoomScalePageLayoutView="0" workbookViewId="0" topLeftCell="A1">
      <selection activeCell="A5" sqref="A5"/>
    </sheetView>
  </sheetViews>
  <sheetFormatPr defaultColWidth="9.33203125" defaultRowHeight="11.25"/>
  <cols>
    <col min="1" max="1" width="24" style="0" customWidth="1"/>
    <col min="2" max="4" width="25.5" style="0" customWidth="1"/>
    <col min="5" max="5" width="4.16015625" style="0" customWidth="1"/>
  </cols>
  <sheetData>
    <row r="1" s="9" customFormat="1" ht="19.5" customHeight="1">
      <c r="A1" s="89" t="s">
        <v>236</v>
      </c>
    </row>
    <row r="2" s="9" customFormat="1" ht="15" customHeight="1">
      <c r="A2" s="95" t="s">
        <v>125</v>
      </c>
    </row>
    <row r="3" ht="12.75" customHeight="1"/>
    <row r="4" spans="1:13" s="9" customFormat="1" ht="15" customHeight="1">
      <c r="A4" s="40"/>
      <c r="B4" s="166" t="s">
        <v>194</v>
      </c>
      <c r="C4" s="166"/>
      <c r="D4" s="166"/>
      <c r="E4" s="88"/>
      <c r="H4" s="22"/>
      <c r="I4" s="22"/>
      <c r="J4" s="22"/>
      <c r="K4" s="22"/>
      <c r="L4" s="22"/>
      <c r="M4" s="22"/>
    </row>
    <row r="5" spans="1:13" s="9" customFormat="1" ht="15" customHeight="1">
      <c r="A5" s="41" t="s">
        <v>199</v>
      </c>
      <c r="B5" s="42" t="s">
        <v>82</v>
      </c>
      <c r="C5" s="42" t="s">
        <v>46</v>
      </c>
      <c r="D5" s="42" t="s">
        <v>47</v>
      </c>
      <c r="E5" s="10"/>
      <c r="H5" s="22"/>
      <c r="I5" s="22"/>
      <c r="J5" s="22" t="s">
        <v>177</v>
      </c>
      <c r="K5" s="22"/>
      <c r="L5" s="22"/>
      <c r="M5" s="22"/>
    </row>
    <row r="6" spans="1:13" s="9" customFormat="1" ht="15" customHeight="1">
      <c r="A6" s="87"/>
      <c r="B6" s="85"/>
      <c r="C6" s="85"/>
      <c r="D6" s="85"/>
      <c r="H6" s="22"/>
      <c r="I6" s="22"/>
      <c r="J6" s="22" t="s">
        <v>151</v>
      </c>
      <c r="K6" s="22"/>
      <c r="L6" s="22"/>
      <c r="M6" s="22"/>
    </row>
    <row r="7" spans="1:14" s="9" customFormat="1" ht="15" customHeight="1">
      <c r="A7" s="87" t="s">
        <v>195</v>
      </c>
      <c r="B7" s="85">
        <v>0</v>
      </c>
      <c r="C7" s="85">
        <v>5</v>
      </c>
      <c r="D7" s="85">
        <f aca="true" t="shared" si="0" ref="D7:D12">SUM(B7:C7)</f>
        <v>5</v>
      </c>
      <c r="H7" s="22"/>
      <c r="I7" s="22"/>
      <c r="J7" s="22" t="s">
        <v>148</v>
      </c>
      <c r="K7" s="22" t="s">
        <v>148</v>
      </c>
      <c r="L7" s="22" t="s">
        <v>152</v>
      </c>
      <c r="M7" s="22"/>
      <c r="N7" s="9" t="s">
        <v>47</v>
      </c>
    </row>
    <row r="8" spans="1:14" s="9" customFormat="1" ht="15" customHeight="1">
      <c r="A8" s="87" t="s">
        <v>196</v>
      </c>
      <c r="B8" s="85">
        <v>11</v>
      </c>
      <c r="C8" s="85">
        <v>15</v>
      </c>
      <c r="D8" s="85">
        <f t="shared" si="0"/>
        <v>26</v>
      </c>
      <c r="H8" s="22"/>
      <c r="I8" s="132"/>
      <c r="J8" s="132"/>
      <c r="K8" s="132"/>
      <c r="L8" s="132" t="s">
        <v>150</v>
      </c>
      <c r="M8" s="132" t="s">
        <v>149</v>
      </c>
      <c r="N8" s="9" t="s">
        <v>150</v>
      </c>
    </row>
    <row r="9" spans="1:14" s="9" customFormat="1" ht="15" customHeight="1">
      <c r="A9" s="87" t="s">
        <v>197</v>
      </c>
      <c r="B9" s="85">
        <v>18</v>
      </c>
      <c r="C9" s="85">
        <v>24</v>
      </c>
      <c r="D9" s="85">
        <f t="shared" si="0"/>
        <v>42</v>
      </c>
      <c r="H9" s="22"/>
      <c r="I9" s="132"/>
      <c r="J9" s="132" t="s">
        <v>167</v>
      </c>
      <c r="K9" s="132" t="s">
        <v>153</v>
      </c>
      <c r="L9" s="132">
        <v>6</v>
      </c>
      <c r="M9" s="132">
        <v>4</v>
      </c>
      <c r="N9" s="9">
        <v>10</v>
      </c>
    </row>
    <row r="10" spans="1:14" s="9" customFormat="1" ht="15" customHeight="1">
      <c r="A10" s="87" t="s">
        <v>198</v>
      </c>
      <c r="B10" s="85">
        <v>49</v>
      </c>
      <c r="C10" s="85">
        <v>100</v>
      </c>
      <c r="D10" s="85">
        <f t="shared" si="0"/>
        <v>149</v>
      </c>
      <c r="H10" s="22"/>
      <c r="I10" s="132"/>
      <c r="J10" s="132"/>
      <c r="K10" s="132" t="s">
        <v>180</v>
      </c>
      <c r="L10" s="132">
        <v>0</v>
      </c>
      <c r="M10" s="132">
        <v>1</v>
      </c>
      <c r="N10" s="9">
        <v>1</v>
      </c>
    </row>
    <row r="11" spans="1:18" s="9" customFormat="1" ht="15" customHeight="1">
      <c r="A11" s="87" t="s">
        <v>161</v>
      </c>
      <c r="B11" s="85">
        <v>0</v>
      </c>
      <c r="C11" s="85">
        <v>1</v>
      </c>
      <c r="D11" s="85">
        <f t="shared" si="0"/>
        <v>1</v>
      </c>
      <c r="H11" s="22"/>
      <c r="I11" s="132"/>
      <c r="J11" s="132"/>
      <c r="K11" s="132" t="s">
        <v>154</v>
      </c>
      <c r="L11" s="132">
        <v>23</v>
      </c>
      <c r="M11" s="132">
        <v>16</v>
      </c>
      <c r="N11" s="9">
        <v>39</v>
      </c>
      <c r="R11" s="9" t="s">
        <v>217</v>
      </c>
    </row>
    <row r="12" spans="1:18" s="9" customFormat="1" ht="15" customHeight="1">
      <c r="A12" s="87" t="s">
        <v>123</v>
      </c>
      <c r="B12" s="85">
        <v>17</v>
      </c>
      <c r="C12" s="85">
        <v>25</v>
      </c>
      <c r="D12" s="85">
        <f t="shared" si="0"/>
        <v>42</v>
      </c>
      <c r="H12" s="22"/>
      <c r="I12" s="132"/>
      <c r="J12" s="132"/>
      <c r="K12" s="132" t="s">
        <v>155</v>
      </c>
      <c r="L12" s="132">
        <v>19</v>
      </c>
      <c r="M12" s="132">
        <v>16</v>
      </c>
      <c r="N12" s="9">
        <v>35</v>
      </c>
      <c r="R12" s="9" t="s">
        <v>151</v>
      </c>
    </row>
    <row r="13" spans="1:26" s="9" customFormat="1" ht="15" customHeight="1">
      <c r="A13" s="87"/>
      <c r="B13" s="85"/>
      <c r="C13" s="85"/>
      <c r="D13" s="85"/>
      <c r="E13" s="4"/>
      <c r="H13" s="22"/>
      <c r="I13" s="132"/>
      <c r="J13" s="132"/>
      <c r="K13" s="22" t="s">
        <v>156</v>
      </c>
      <c r="L13" s="22">
        <v>79</v>
      </c>
      <c r="M13" s="132">
        <v>29</v>
      </c>
      <c r="N13" s="9">
        <v>108</v>
      </c>
      <c r="R13" s="9" t="s">
        <v>148</v>
      </c>
      <c r="S13" s="9" t="s">
        <v>148</v>
      </c>
      <c r="T13" s="9" t="s">
        <v>186</v>
      </c>
      <c r="Z13" s="9" t="s">
        <v>47</v>
      </c>
    </row>
    <row r="14" spans="1:26" s="9" customFormat="1" ht="11.25">
      <c r="A14" s="87" t="s">
        <v>124</v>
      </c>
      <c r="B14" s="92">
        <v>56.51</v>
      </c>
      <c r="C14" s="92">
        <v>56.78</v>
      </c>
      <c r="D14" s="92">
        <v>56.68</v>
      </c>
      <c r="H14" s="22"/>
      <c r="I14" s="132"/>
      <c r="J14" s="132" t="s">
        <v>47</v>
      </c>
      <c r="K14" s="22"/>
      <c r="L14" s="22">
        <v>127</v>
      </c>
      <c r="M14" s="132">
        <v>66</v>
      </c>
      <c r="N14" s="9">
        <v>193</v>
      </c>
      <c r="T14" s="9">
        <v>100</v>
      </c>
      <c r="U14" s="9">
        <v>200</v>
      </c>
      <c r="V14" s="9">
        <v>300</v>
      </c>
      <c r="W14" s="9">
        <v>400</v>
      </c>
      <c r="X14" s="9">
        <v>500</v>
      </c>
      <c r="Y14" s="9">
        <v>600</v>
      </c>
      <c r="Z14" s="9">
        <v>100</v>
      </c>
    </row>
    <row r="15" spans="1:26" s="9" customFormat="1" ht="9" customHeight="1">
      <c r="A15" s="87"/>
      <c r="B15" s="85"/>
      <c r="D15" s="85"/>
      <c r="H15" s="22"/>
      <c r="I15" s="132"/>
      <c r="J15" s="132"/>
      <c r="K15" s="22"/>
      <c r="L15" s="22"/>
      <c r="M15" s="132"/>
      <c r="R15" s="9" t="s">
        <v>152</v>
      </c>
      <c r="S15" s="9" t="s">
        <v>150</v>
      </c>
      <c r="T15" s="9">
        <v>5</v>
      </c>
      <c r="U15" s="9">
        <v>15</v>
      </c>
      <c r="V15" s="9">
        <v>24</v>
      </c>
      <c r="W15" s="9">
        <v>100</v>
      </c>
      <c r="X15" s="9">
        <v>1</v>
      </c>
      <c r="Y15" s="9">
        <v>25</v>
      </c>
      <c r="Z15" s="9">
        <v>170</v>
      </c>
    </row>
    <row r="16" spans="1:26" s="9" customFormat="1" ht="9" customHeight="1">
      <c r="A16" s="87"/>
      <c r="B16" s="85"/>
      <c r="C16" s="85"/>
      <c r="D16" s="85"/>
      <c r="H16" s="22"/>
      <c r="I16" s="132"/>
      <c r="J16" s="132"/>
      <c r="K16" s="22"/>
      <c r="L16" s="22"/>
      <c r="M16" s="132"/>
      <c r="S16" s="9" t="s">
        <v>149</v>
      </c>
      <c r="T16" s="9">
        <v>0</v>
      </c>
      <c r="U16" s="9">
        <v>11</v>
      </c>
      <c r="V16" s="9">
        <v>18</v>
      </c>
      <c r="W16" s="9">
        <v>49</v>
      </c>
      <c r="X16" s="9">
        <v>0</v>
      </c>
      <c r="Y16" s="9">
        <v>17</v>
      </c>
      <c r="Z16" s="9">
        <v>95</v>
      </c>
    </row>
    <row r="17" spans="1:26" s="9" customFormat="1" ht="15" customHeight="1">
      <c r="A17" s="37" t="s">
        <v>115</v>
      </c>
      <c r="B17" s="42">
        <f>SUM(B7:B12)</f>
        <v>95</v>
      </c>
      <c r="C17" s="42">
        <f>SUM(C7:C12)</f>
        <v>170</v>
      </c>
      <c r="D17" s="42">
        <f>SUM(D7:D12)</f>
        <v>265</v>
      </c>
      <c r="E17" s="10"/>
      <c r="H17" s="22"/>
      <c r="I17" s="132"/>
      <c r="J17" s="132"/>
      <c r="K17" s="132"/>
      <c r="L17" s="132"/>
      <c r="M17" s="132"/>
      <c r="R17" s="9" t="s">
        <v>47</v>
      </c>
      <c r="T17" s="9">
        <v>5</v>
      </c>
      <c r="U17" s="9">
        <v>26</v>
      </c>
      <c r="V17" s="9">
        <v>42</v>
      </c>
      <c r="W17" s="9">
        <v>149</v>
      </c>
      <c r="X17" s="9">
        <v>1</v>
      </c>
      <c r="Y17" s="9">
        <v>42</v>
      </c>
      <c r="Z17" s="9">
        <v>265</v>
      </c>
    </row>
    <row r="18" spans="8:13" ht="11.25">
      <c r="H18" s="20"/>
      <c r="I18" s="133"/>
      <c r="J18" s="133"/>
      <c r="K18" s="133"/>
      <c r="L18" s="133"/>
      <c r="M18" s="133">
        <v>55.23</v>
      </c>
    </row>
    <row r="19" spans="8:13" ht="11.25">
      <c r="H19" s="20"/>
      <c r="I19" s="133"/>
      <c r="J19" s="133"/>
      <c r="K19" s="133"/>
      <c r="L19" s="133"/>
      <c r="M19" s="133"/>
    </row>
    <row r="20" spans="8:13" ht="11.25">
      <c r="H20" s="20"/>
      <c r="I20" s="133"/>
      <c r="J20" s="133"/>
      <c r="K20" s="133" t="s">
        <v>184</v>
      </c>
      <c r="L20" s="133"/>
      <c r="M20" s="133"/>
    </row>
    <row r="21" spans="8:13" ht="11.25">
      <c r="H21" s="20"/>
      <c r="I21" s="133"/>
      <c r="J21" s="133"/>
      <c r="K21" s="133" t="s">
        <v>151</v>
      </c>
      <c r="L21" s="133"/>
      <c r="M21" s="133"/>
    </row>
    <row r="22" spans="3:15" ht="11.25">
      <c r="C22" s="20"/>
      <c r="D22" s="20"/>
      <c r="E22" s="20"/>
      <c r="F22" s="20"/>
      <c r="H22" s="20"/>
      <c r="I22" s="133"/>
      <c r="J22" s="133"/>
      <c r="K22" s="133" t="s">
        <v>148</v>
      </c>
      <c r="L22" s="133" t="s">
        <v>148</v>
      </c>
      <c r="M22" s="133" t="s">
        <v>185</v>
      </c>
      <c r="O22" t="s">
        <v>47</v>
      </c>
    </row>
    <row r="23" spans="3:15" ht="11.25">
      <c r="C23" s="20"/>
      <c r="D23" s="20"/>
      <c r="E23" s="20"/>
      <c r="F23" s="20"/>
      <c r="H23" s="20"/>
      <c r="I23" s="133"/>
      <c r="J23" s="133"/>
      <c r="K23" s="133"/>
      <c r="L23" s="133"/>
      <c r="M23" s="133" t="s">
        <v>150</v>
      </c>
      <c r="N23" t="s">
        <v>149</v>
      </c>
      <c r="O23" t="s">
        <v>150</v>
      </c>
    </row>
    <row r="24" spans="3:15" ht="11.25">
      <c r="C24" s="132"/>
      <c r="D24" s="132"/>
      <c r="E24" s="20"/>
      <c r="F24" s="20"/>
      <c r="H24" s="20"/>
      <c r="I24" s="133"/>
      <c r="J24" s="133"/>
      <c r="K24" s="133" t="s">
        <v>186</v>
      </c>
      <c r="L24" s="133" t="s">
        <v>153</v>
      </c>
      <c r="M24" s="133">
        <v>5</v>
      </c>
      <c r="N24">
        <v>5</v>
      </c>
      <c r="O24">
        <v>10</v>
      </c>
    </row>
    <row r="25" spans="3:15" ht="11.25">
      <c r="C25" s="132"/>
      <c r="D25" s="132"/>
      <c r="E25" s="20"/>
      <c r="F25" s="20"/>
      <c r="H25" s="20"/>
      <c r="I25" s="133"/>
      <c r="J25" s="133"/>
      <c r="K25" s="133"/>
      <c r="L25" s="133" t="s">
        <v>154</v>
      </c>
      <c r="M25" s="133">
        <v>29</v>
      </c>
      <c r="N25">
        <v>17</v>
      </c>
      <c r="O25">
        <v>46</v>
      </c>
    </row>
    <row r="26" spans="3:15" ht="11.25">
      <c r="C26" s="132"/>
      <c r="D26" s="132"/>
      <c r="E26" s="20"/>
      <c r="F26" s="20"/>
      <c r="H26" s="20"/>
      <c r="I26" s="133"/>
      <c r="J26" s="133"/>
      <c r="K26" s="133"/>
      <c r="L26" s="133" t="s">
        <v>155</v>
      </c>
      <c r="M26" s="133">
        <v>22</v>
      </c>
      <c r="N26">
        <v>18</v>
      </c>
      <c r="O26">
        <v>40</v>
      </c>
    </row>
    <row r="27" spans="3:15" ht="11.25">
      <c r="C27" s="132"/>
      <c r="D27" s="132"/>
      <c r="E27" s="20"/>
      <c r="F27" s="20"/>
      <c r="H27" s="20"/>
      <c r="I27" s="133"/>
      <c r="J27" s="133"/>
      <c r="K27" s="133"/>
      <c r="L27" s="133" t="s">
        <v>156</v>
      </c>
      <c r="M27" s="133">
        <v>82</v>
      </c>
      <c r="N27">
        <v>31</v>
      </c>
      <c r="O27">
        <v>113</v>
      </c>
    </row>
    <row r="28" spans="3:15" ht="11.25">
      <c r="C28" s="20"/>
      <c r="D28" s="20"/>
      <c r="E28" s="20"/>
      <c r="F28" s="20"/>
      <c r="H28" s="20"/>
      <c r="I28" s="20"/>
      <c r="J28" s="20"/>
      <c r="K28" s="20"/>
      <c r="L28" s="20" t="s">
        <v>187</v>
      </c>
      <c r="M28" s="20">
        <v>0</v>
      </c>
      <c r="N28">
        <v>1</v>
      </c>
      <c r="O28">
        <v>1</v>
      </c>
    </row>
    <row r="29" spans="2:15" ht="11.25">
      <c r="B29" s="131"/>
      <c r="C29" s="133"/>
      <c r="D29" s="133"/>
      <c r="E29" s="133"/>
      <c r="F29" s="20"/>
      <c r="H29" s="20"/>
      <c r="I29" s="20"/>
      <c r="J29" s="20"/>
      <c r="K29" s="20" t="s">
        <v>47</v>
      </c>
      <c r="L29" s="20"/>
      <c r="M29" s="20">
        <v>138</v>
      </c>
      <c r="N29">
        <v>72</v>
      </c>
      <c r="O29">
        <v>210</v>
      </c>
    </row>
    <row r="30" spans="3:13" ht="11.25">
      <c r="C30" s="20"/>
      <c r="D30" s="20"/>
      <c r="E30" s="20"/>
      <c r="F30" s="20"/>
      <c r="H30" s="20"/>
      <c r="I30" s="20"/>
      <c r="J30" s="20"/>
      <c r="K30" s="20"/>
      <c r="L30" s="20"/>
      <c r="M30" s="20"/>
    </row>
    <row r="31" spans="8:13" ht="11.25">
      <c r="H31" s="20"/>
      <c r="I31" s="20"/>
      <c r="J31" s="20"/>
      <c r="K31" s="20"/>
      <c r="L31" s="20"/>
      <c r="M31" s="20"/>
    </row>
    <row r="32" spans="8:13" ht="11.25">
      <c r="H32" s="20"/>
      <c r="I32" s="20"/>
      <c r="J32" s="20"/>
      <c r="K32" s="20"/>
      <c r="L32" s="20"/>
      <c r="M32" s="20"/>
    </row>
    <row r="33" spans="8:13" ht="11.25">
      <c r="H33" s="20"/>
      <c r="I33" s="20"/>
      <c r="J33" s="20"/>
      <c r="K33" s="20" t="s">
        <v>188</v>
      </c>
      <c r="L33" s="20"/>
      <c r="M33" s="20"/>
    </row>
    <row r="34" spans="8:16" ht="11.25">
      <c r="H34" s="20"/>
      <c r="I34" s="20"/>
      <c r="J34" s="20"/>
      <c r="K34" s="20" t="s">
        <v>148</v>
      </c>
      <c r="L34" s="20" t="s">
        <v>189</v>
      </c>
      <c r="M34" s="20" t="s">
        <v>190</v>
      </c>
      <c r="N34" t="s">
        <v>191</v>
      </c>
      <c r="O34" t="s">
        <v>179</v>
      </c>
      <c r="P34" t="s">
        <v>192</v>
      </c>
    </row>
    <row r="35" spans="8:16" ht="11.25">
      <c r="H35" s="20"/>
      <c r="I35" s="20"/>
      <c r="J35" s="20"/>
      <c r="K35" s="20" t="s">
        <v>182</v>
      </c>
      <c r="L35" s="20">
        <v>138</v>
      </c>
      <c r="M35" s="20">
        <v>48.8</v>
      </c>
      <c r="N35">
        <v>71.6</v>
      </c>
      <c r="O35">
        <v>56.42318840579708</v>
      </c>
      <c r="P35">
        <v>3.141488090714034</v>
      </c>
    </row>
    <row r="36" spans="8:13" ht="11.25">
      <c r="H36" s="20"/>
      <c r="I36" s="20"/>
      <c r="J36" s="20"/>
      <c r="K36" s="20" t="s">
        <v>193</v>
      </c>
      <c r="L36" s="20">
        <v>138</v>
      </c>
      <c r="M36" s="20"/>
    </row>
    <row r="37" spans="8:13" ht="11.25">
      <c r="H37" s="20"/>
      <c r="I37" s="20"/>
      <c r="J37" s="20"/>
      <c r="K37" s="20"/>
      <c r="L37" s="20"/>
      <c r="M37" s="20"/>
    </row>
    <row r="38" spans="8:13" ht="11.25">
      <c r="H38" s="20"/>
      <c r="I38" s="20"/>
      <c r="J38" s="20"/>
      <c r="K38" s="20"/>
      <c r="L38" s="20"/>
      <c r="M38" s="20"/>
    </row>
    <row r="39" spans="8:13" ht="11.25">
      <c r="H39" s="20"/>
      <c r="I39" s="20"/>
      <c r="J39" s="20"/>
      <c r="K39" s="20" t="s">
        <v>188</v>
      </c>
      <c r="L39" s="20"/>
      <c r="M39" s="20"/>
    </row>
    <row r="40" spans="8:16" ht="11.25">
      <c r="H40" s="20"/>
      <c r="I40" s="20"/>
      <c r="J40" s="20"/>
      <c r="K40" s="20" t="s">
        <v>148</v>
      </c>
      <c r="L40" s="20" t="s">
        <v>189</v>
      </c>
      <c r="M40" s="20" t="s">
        <v>190</v>
      </c>
      <c r="N40" t="s">
        <v>191</v>
      </c>
      <c r="O40" t="s">
        <v>179</v>
      </c>
      <c r="P40" t="s">
        <v>192</v>
      </c>
    </row>
    <row r="41" spans="11:16" ht="11.25">
      <c r="K41" t="s">
        <v>182</v>
      </c>
      <c r="L41">
        <v>72</v>
      </c>
      <c r="M41">
        <v>29.7</v>
      </c>
      <c r="N41">
        <v>66.6</v>
      </c>
      <c r="O41">
        <v>56.525</v>
      </c>
      <c r="P41">
        <v>4.313808486937253</v>
      </c>
    </row>
    <row r="42" spans="11:12" ht="11.25">
      <c r="K42" t="s">
        <v>193</v>
      </c>
      <c r="L42">
        <v>72</v>
      </c>
    </row>
  </sheetData>
  <sheetProtection/>
  <mergeCells count="1">
    <mergeCell ref="B4:D4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S35"/>
  <sheetViews>
    <sheetView showGridLines="0" zoomScalePageLayoutView="0" workbookViewId="0" topLeftCell="A1">
      <selection activeCell="A4" sqref="A4"/>
    </sheetView>
  </sheetViews>
  <sheetFormatPr defaultColWidth="9.33203125" defaultRowHeight="11.25"/>
  <cols>
    <col min="1" max="1" width="16" style="0" customWidth="1"/>
    <col min="2" max="2" width="4.83203125" style="0" bestFit="1" customWidth="1"/>
    <col min="3" max="3" width="6.33203125" style="0" bestFit="1" customWidth="1"/>
    <col min="4" max="4" width="5" style="0" customWidth="1"/>
    <col min="5" max="5" width="2.83203125" style="0" customWidth="1"/>
    <col min="6" max="6" width="4.83203125" style="0" customWidth="1"/>
    <col min="7" max="7" width="6.33203125" style="0" bestFit="1" customWidth="1"/>
    <col min="8" max="8" width="5" style="0" customWidth="1"/>
    <col min="9" max="9" width="2.83203125" style="0" customWidth="1"/>
    <col min="10" max="10" width="4.83203125" style="0" customWidth="1"/>
    <col min="11" max="11" width="6.33203125" style="0" bestFit="1" customWidth="1"/>
    <col min="12" max="12" width="5" style="0" customWidth="1"/>
    <col min="13" max="13" width="2.83203125" style="0" customWidth="1"/>
    <col min="14" max="14" width="4.83203125" style="0" customWidth="1"/>
    <col min="15" max="15" width="6.33203125" style="0" bestFit="1" customWidth="1"/>
    <col min="16" max="16" width="5" style="0" customWidth="1"/>
    <col min="17" max="17" width="2.83203125" style="0" customWidth="1"/>
    <col min="18" max="18" width="4.83203125" style="0" customWidth="1"/>
    <col min="19" max="19" width="6.33203125" style="0" bestFit="1" customWidth="1"/>
    <col min="20" max="20" width="5" style="0" customWidth="1"/>
  </cols>
  <sheetData>
    <row r="1" s="9" customFormat="1" ht="15" customHeight="1">
      <c r="A1" s="89" t="s">
        <v>237</v>
      </c>
    </row>
    <row r="2" s="9" customFormat="1" ht="15" customHeight="1"/>
    <row r="3" spans="1:20" ht="12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3" s="9" customFormat="1" ht="15" customHeight="1">
      <c r="A4" s="78"/>
      <c r="B4" s="166" t="s">
        <v>168</v>
      </c>
      <c r="C4" s="166"/>
      <c r="D4" s="166"/>
      <c r="E4" s="187"/>
      <c r="F4" s="166" t="s">
        <v>175</v>
      </c>
      <c r="G4" s="166"/>
      <c r="H4" s="166"/>
      <c r="I4" s="187"/>
      <c r="J4" s="166" t="s">
        <v>178</v>
      </c>
      <c r="K4" s="166"/>
      <c r="L4" s="166"/>
      <c r="M4" s="187"/>
      <c r="N4" s="166" t="s">
        <v>181</v>
      </c>
      <c r="O4" s="166"/>
      <c r="P4" s="166"/>
      <c r="Q4" s="187"/>
      <c r="R4" s="166" t="s">
        <v>208</v>
      </c>
      <c r="S4" s="166"/>
      <c r="T4" s="166"/>
      <c r="W4" s="9" t="s">
        <v>177</v>
      </c>
    </row>
    <row r="5" spans="1:23" s="9" customFormat="1" ht="15" customHeight="1">
      <c r="A5" s="82" t="s">
        <v>199</v>
      </c>
      <c r="B5" s="42" t="s">
        <v>82</v>
      </c>
      <c r="C5" s="42" t="s">
        <v>46</v>
      </c>
      <c r="D5" s="42" t="s">
        <v>47</v>
      </c>
      <c r="E5" s="42"/>
      <c r="F5" s="42" t="s">
        <v>82</v>
      </c>
      <c r="G5" s="42" t="s">
        <v>46</v>
      </c>
      <c r="H5" s="42" t="s">
        <v>47</v>
      </c>
      <c r="I5" s="42"/>
      <c r="J5" s="42" t="s">
        <v>82</v>
      </c>
      <c r="K5" s="42" t="s">
        <v>46</v>
      </c>
      <c r="L5" s="42" t="s">
        <v>47</v>
      </c>
      <c r="M5" s="42"/>
      <c r="N5" s="42" t="s">
        <v>82</v>
      </c>
      <c r="O5" s="42" t="s">
        <v>46</v>
      </c>
      <c r="P5" s="42" t="s">
        <v>47</v>
      </c>
      <c r="Q5" s="42"/>
      <c r="R5" s="42" t="s">
        <v>82</v>
      </c>
      <c r="S5" s="42" t="s">
        <v>46</v>
      </c>
      <c r="T5" s="42" t="s">
        <v>47</v>
      </c>
      <c r="W5" s="9" t="s">
        <v>151</v>
      </c>
    </row>
    <row r="6" spans="1:45" s="9" customFormat="1" ht="15" customHeight="1">
      <c r="A6" s="84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5"/>
      <c r="R6" s="85"/>
      <c r="S6" s="118"/>
      <c r="T6" s="87"/>
      <c r="W6" s="9" t="s">
        <v>148</v>
      </c>
      <c r="X6" s="9" t="s">
        <v>148</v>
      </c>
      <c r="Y6" s="9" t="s">
        <v>152</v>
      </c>
      <c r="AA6" s="9" t="s">
        <v>47</v>
      </c>
      <c r="AE6" s="9">
        <v>2</v>
      </c>
      <c r="AF6" s="9">
        <v>9</v>
      </c>
      <c r="AG6" s="9">
        <v>11</v>
      </c>
      <c r="AI6" s="9">
        <v>8</v>
      </c>
      <c r="AJ6" s="9">
        <v>15</v>
      </c>
      <c r="AK6" s="9">
        <v>23</v>
      </c>
      <c r="AM6" s="9">
        <v>5</v>
      </c>
      <c r="AN6" s="9">
        <v>13</v>
      </c>
      <c r="AO6" s="9">
        <v>18</v>
      </c>
      <c r="AQ6" s="9">
        <v>5</v>
      </c>
      <c r="AR6" s="9">
        <v>12</v>
      </c>
      <c r="AS6" s="9">
        <v>17</v>
      </c>
    </row>
    <row r="7" spans="1:45" s="9" customFormat="1" ht="15" customHeight="1">
      <c r="A7" s="84" t="s">
        <v>195</v>
      </c>
      <c r="B7" s="85">
        <v>2</v>
      </c>
      <c r="C7" s="122">
        <v>9</v>
      </c>
      <c r="D7" s="85">
        <v>11</v>
      </c>
      <c r="E7" s="85"/>
      <c r="F7" s="85">
        <v>8</v>
      </c>
      <c r="G7" s="85">
        <v>15</v>
      </c>
      <c r="H7" s="85">
        <v>23</v>
      </c>
      <c r="I7" s="85"/>
      <c r="J7" s="85">
        <v>5</v>
      </c>
      <c r="K7" s="85">
        <v>13</v>
      </c>
      <c r="L7" s="85">
        <v>18</v>
      </c>
      <c r="M7" s="85"/>
      <c r="N7" s="85">
        <v>5</v>
      </c>
      <c r="O7" s="85">
        <v>12</v>
      </c>
      <c r="P7" s="85">
        <v>17</v>
      </c>
      <c r="Q7" s="85"/>
      <c r="R7" s="85">
        <v>4</v>
      </c>
      <c r="S7" s="85">
        <v>14</v>
      </c>
      <c r="T7" s="85">
        <f>R7+S7</f>
        <v>18</v>
      </c>
      <c r="Y7" s="9" t="s">
        <v>150</v>
      </c>
      <c r="Z7" s="9" t="s">
        <v>149</v>
      </c>
      <c r="AA7" s="9" t="s">
        <v>150</v>
      </c>
      <c r="AE7" s="9">
        <v>8</v>
      </c>
      <c r="AF7" s="9">
        <v>24</v>
      </c>
      <c r="AG7" s="9">
        <v>32</v>
      </c>
      <c r="AI7" s="9">
        <v>7</v>
      </c>
      <c r="AJ7" s="9">
        <v>25</v>
      </c>
      <c r="AK7" s="9">
        <v>32</v>
      </c>
      <c r="AM7" s="9">
        <v>8</v>
      </c>
      <c r="AN7" s="9">
        <v>26</v>
      </c>
      <c r="AO7" s="9">
        <v>34</v>
      </c>
      <c r="AQ7" s="9">
        <v>4</v>
      </c>
      <c r="AR7" s="9">
        <v>16</v>
      </c>
      <c r="AS7" s="9">
        <v>20</v>
      </c>
    </row>
    <row r="8" spans="1:45" s="9" customFormat="1" ht="15" customHeight="1">
      <c r="A8" s="84" t="s">
        <v>196</v>
      </c>
      <c r="B8" s="85">
        <v>8</v>
      </c>
      <c r="C8" s="122">
        <v>24</v>
      </c>
      <c r="D8" s="85">
        <v>32</v>
      </c>
      <c r="E8" s="85"/>
      <c r="F8" s="85">
        <v>7</v>
      </c>
      <c r="G8" s="85">
        <v>25</v>
      </c>
      <c r="H8" s="85">
        <v>32</v>
      </c>
      <c r="I8" s="85"/>
      <c r="J8" s="85">
        <v>8</v>
      </c>
      <c r="K8" s="85">
        <v>26</v>
      </c>
      <c r="L8" s="85">
        <v>34</v>
      </c>
      <c r="M8" s="85"/>
      <c r="N8" s="85">
        <v>4</v>
      </c>
      <c r="O8" s="85">
        <v>16</v>
      </c>
      <c r="P8" s="85">
        <v>20</v>
      </c>
      <c r="Q8" s="85"/>
      <c r="R8" s="85">
        <v>9</v>
      </c>
      <c r="S8" s="85">
        <v>37</v>
      </c>
      <c r="T8" s="85">
        <f>R8+S8</f>
        <v>46</v>
      </c>
      <c r="W8" s="9" t="s">
        <v>167</v>
      </c>
      <c r="X8" s="9" t="s">
        <v>153</v>
      </c>
      <c r="Y8" s="9">
        <v>13</v>
      </c>
      <c r="Z8" s="9">
        <v>5</v>
      </c>
      <c r="AA8" s="9">
        <v>18</v>
      </c>
      <c r="AE8" s="9">
        <v>11</v>
      </c>
      <c r="AF8" s="9">
        <v>24</v>
      </c>
      <c r="AG8" s="9">
        <v>35</v>
      </c>
      <c r="AI8" s="9">
        <v>12</v>
      </c>
      <c r="AJ8" s="9">
        <v>42</v>
      </c>
      <c r="AK8" s="9">
        <v>54</v>
      </c>
      <c r="AM8" s="9">
        <v>11</v>
      </c>
      <c r="AN8" s="9">
        <v>28</v>
      </c>
      <c r="AO8" s="9">
        <v>39</v>
      </c>
      <c r="AQ8" s="9">
        <v>11</v>
      </c>
      <c r="AR8" s="9">
        <v>21</v>
      </c>
      <c r="AS8" s="9">
        <v>32</v>
      </c>
    </row>
    <row r="9" spans="1:45" s="9" customFormat="1" ht="15" customHeight="1">
      <c r="A9" s="84" t="s">
        <v>197</v>
      </c>
      <c r="B9" s="85">
        <v>11</v>
      </c>
      <c r="C9" s="122">
        <v>24</v>
      </c>
      <c r="D9" s="85">
        <v>35</v>
      </c>
      <c r="E9" s="85"/>
      <c r="F9" s="85">
        <v>12</v>
      </c>
      <c r="G9" s="85">
        <v>42</v>
      </c>
      <c r="H9" s="85">
        <v>54</v>
      </c>
      <c r="I9" s="85"/>
      <c r="J9" s="85">
        <v>11</v>
      </c>
      <c r="K9" s="85">
        <v>28</v>
      </c>
      <c r="L9" s="85">
        <v>39</v>
      </c>
      <c r="M9" s="85"/>
      <c r="N9" s="85">
        <v>11</v>
      </c>
      <c r="O9" s="85">
        <v>21</v>
      </c>
      <c r="P9" s="85">
        <v>32</v>
      </c>
      <c r="Q9" s="85"/>
      <c r="R9" s="85">
        <v>5</v>
      </c>
      <c r="S9" s="85">
        <v>30</v>
      </c>
      <c r="T9" s="85">
        <f>R9+S9</f>
        <v>35</v>
      </c>
      <c r="X9" s="9" t="s">
        <v>154</v>
      </c>
      <c r="Y9" s="9">
        <v>26</v>
      </c>
      <c r="Z9" s="9">
        <v>8</v>
      </c>
      <c r="AA9" s="9">
        <v>34</v>
      </c>
      <c r="AE9" s="9">
        <v>14</v>
      </c>
      <c r="AF9" s="9">
        <v>40</v>
      </c>
      <c r="AG9" s="9">
        <v>54</v>
      </c>
      <c r="AI9" s="9">
        <v>8</v>
      </c>
      <c r="AJ9" s="9">
        <v>37</v>
      </c>
      <c r="AK9" s="9">
        <v>45</v>
      </c>
      <c r="AM9" s="9">
        <v>10</v>
      </c>
      <c r="AN9" s="9">
        <v>39</v>
      </c>
      <c r="AO9" s="9">
        <v>49</v>
      </c>
      <c r="AQ9" s="9">
        <v>6</v>
      </c>
      <c r="AR9" s="9">
        <v>26</v>
      </c>
      <c r="AS9" s="9">
        <v>32</v>
      </c>
    </row>
    <row r="10" spans="1:45" s="9" customFormat="1" ht="15" customHeight="1">
      <c r="A10" s="84" t="s">
        <v>198</v>
      </c>
      <c r="B10" s="85">
        <v>14</v>
      </c>
      <c r="C10" s="85">
        <v>40</v>
      </c>
      <c r="D10" s="85">
        <v>54</v>
      </c>
      <c r="E10" s="85"/>
      <c r="F10" s="85">
        <v>8</v>
      </c>
      <c r="G10" s="85">
        <v>37</v>
      </c>
      <c r="H10" s="85">
        <v>45</v>
      </c>
      <c r="I10" s="85"/>
      <c r="J10" s="85">
        <v>10</v>
      </c>
      <c r="K10" s="85">
        <v>39</v>
      </c>
      <c r="L10" s="85">
        <v>49</v>
      </c>
      <c r="M10" s="85"/>
      <c r="N10" s="85">
        <v>6</v>
      </c>
      <c r="O10" s="85">
        <v>26</v>
      </c>
      <c r="P10" s="85">
        <v>32</v>
      </c>
      <c r="Q10" s="85"/>
      <c r="R10" s="85">
        <v>19</v>
      </c>
      <c r="S10" s="85">
        <v>84</v>
      </c>
      <c r="T10" s="85">
        <f>R10+S10</f>
        <v>103</v>
      </c>
      <c r="X10" s="9" t="s">
        <v>155</v>
      </c>
      <c r="Y10" s="9">
        <v>28</v>
      </c>
      <c r="Z10" s="9">
        <v>11</v>
      </c>
      <c r="AA10" s="9">
        <v>39</v>
      </c>
      <c r="AE10" s="9">
        <v>1</v>
      </c>
      <c r="AF10" s="9">
        <v>7</v>
      </c>
      <c r="AG10" s="9">
        <v>8</v>
      </c>
      <c r="AI10" s="9">
        <v>2</v>
      </c>
      <c r="AJ10" s="9">
        <v>2</v>
      </c>
      <c r="AK10" s="9">
        <v>4</v>
      </c>
      <c r="AM10" s="9">
        <v>2</v>
      </c>
      <c r="AN10" s="9">
        <v>4</v>
      </c>
      <c r="AO10" s="9">
        <v>6</v>
      </c>
      <c r="AQ10" s="9">
        <v>2</v>
      </c>
      <c r="AR10" s="9">
        <v>3</v>
      </c>
      <c r="AS10" s="9">
        <v>5</v>
      </c>
    </row>
    <row r="11" spans="1:27" s="9" customFormat="1" ht="22.5">
      <c r="A11" s="84" t="s">
        <v>122</v>
      </c>
      <c r="B11" s="85">
        <v>1</v>
      </c>
      <c r="C11" s="85">
        <v>7</v>
      </c>
      <c r="D11" s="85">
        <v>8</v>
      </c>
      <c r="E11" s="85"/>
      <c r="F11" s="85">
        <v>2</v>
      </c>
      <c r="G11" s="85">
        <v>2</v>
      </c>
      <c r="H11" s="85">
        <v>4</v>
      </c>
      <c r="I11" s="85"/>
      <c r="J11" s="85">
        <v>2</v>
      </c>
      <c r="K11" s="85">
        <v>4</v>
      </c>
      <c r="L11" s="85">
        <v>6</v>
      </c>
      <c r="M11" s="85"/>
      <c r="N11" s="85">
        <v>2</v>
      </c>
      <c r="O11" s="85">
        <v>3</v>
      </c>
      <c r="P11" s="85">
        <v>5</v>
      </c>
      <c r="Q11" s="85"/>
      <c r="R11" s="85">
        <v>3</v>
      </c>
      <c r="S11" s="85">
        <v>3</v>
      </c>
      <c r="T11" s="85">
        <f>R11+S11</f>
        <v>6</v>
      </c>
      <c r="X11" s="9" t="s">
        <v>156</v>
      </c>
      <c r="Y11" s="9">
        <v>39</v>
      </c>
      <c r="Z11" s="9">
        <v>10</v>
      </c>
      <c r="AA11" s="9">
        <v>49</v>
      </c>
    </row>
    <row r="12" spans="1:27" ht="12.75" customHeight="1">
      <c r="A12" s="83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X12" t="s">
        <v>157</v>
      </c>
      <c r="Y12">
        <v>4</v>
      </c>
      <c r="Z12">
        <v>2</v>
      </c>
      <c r="AA12">
        <v>6</v>
      </c>
    </row>
    <row r="13" spans="1:27" s="9" customFormat="1" ht="15" customHeight="1">
      <c r="A13" s="86" t="s">
        <v>115</v>
      </c>
      <c r="B13" s="42">
        <f>SUM(B7:B11)</f>
        <v>36</v>
      </c>
      <c r="C13" s="42">
        <f>SUM(C7:C11)</f>
        <v>104</v>
      </c>
      <c r="D13" s="42">
        <f>SUM(D7:D11)</f>
        <v>140</v>
      </c>
      <c r="E13" s="42"/>
      <c r="F13" s="42">
        <f>SUM(F7:F11)</f>
        <v>37</v>
      </c>
      <c r="G13" s="42">
        <f>SUM(G7:G11)</f>
        <v>121</v>
      </c>
      <c r="H13" s="42">
        <f>SUM(H7:H11)</f>
        <v>158</v>
      </c>
      <c r="I13" s="42"/>
      <c r="J13" s="42">
        <f>SUM(J7:J11)</f>
        <v>36</v>
      </c>
      <c r="K13" s="42">
        <f>SUM(K7:K11)</f>
        <v>110</v>
      </c>
      <c r="L13" s="42">
        <f>SUM(L7:L11)</f>
        <v>146</v>
      </c>
      <c r="M13" s="42"/>
      <c r="N13" s="42">
        <f>SUM(N7:N11)</f>
        <v>28</v>
      </c>
      <c r="O13" s="42">
        <f>SUM(O7:O11)</f>
        <v>78</v>
      </c>
      <c r="P13" s="42">
        <f>SUM(P7:P11)</f>
        <v>106</v>
      </c>
      <c r="Q13" s="42"/>
      <c r="R13" s="42">
        <f>SUM(R7:R11)</f>
        <v>40</v>
      </c>
      <c r="S13" s="42">
        <f>SUM(S7:S11)</f>
        <v>168</v>
      </c>
      <c r="T13" s="42">
        <f>SUM(T7:T11)</f>
        <v>208</v>
      </c>
      <c r="W13" s="9" t="s">
        <v>47</v>
      </c>
      <c r="Y13" s="9">
        <v>110</v>
      </c>
      <c r="Z13" s="9">
        <v>36</v>
      </c>
      <c r="AA13" s="9">
        <v>146</v>
      </c>
    </row>
    <row r="19" ht="11.25">
      <c r="W19" t="s">
        <v>177</v>
      </c>
    </row>
    <row r="20" ht="11.25">
      <c r="W20" t="s">
        <v>151</v>
      </c>
    </row>
    <row r="21" spans="23:27" ht="11.25">
      <c r="W21" t="s">
        <v>148</v>
      </c>
      <c r="X21" t="s">
        <v>148</v>
      </c>
      <c r="Y21" t="s">
        <v>152</v>
      </c>
      <c r="AA21" t="s">
        <v>47</v>
      </c>
    </row>
    <row r="22" spans="25:27" ht="11.25">
      <c r="Y22" t="s">
        <v>150</v>
      </c>
      <c r="Z22" t="s">
        <v>149</v>
      </c>
      <c r="AA22" t="s">
        <v>150</v>
      </c>
    </row>
    <row r="23" spans="23:27" ht="11.25">
      <c r="W23" t="s">
        <v>167</v>
      </c>
      <c r="X23" t="s">
        <v>153</v>
      </c>
      <c r="Y23">
        <v>12</v>
      </c>
      <c r="Z23">
        <v>5</v>
      </c>
      <c r="AA23">
        <v>17</v>
      </c>
    </row>
    <row r="24" spans="24:27" ht="11.25">
      <c r="X24" t="s">
        <v>154</v>
      </c>
      <c r="Y24">
        <v>16</v>
      </c>
      <c r="Z24">
        <v>4</v>
      </c>
      <c r="AA24">
        <v>20</v>
      </c>
    </row>
    <row r="25" spans="24:27" ht="11.25">
      <c r="X25" t="s">
        <v>155</v>
      </c>
      <c r="Y25">
        <v>21</v>
      </c>
      <c r="Z25">
        <v>11</v>
      </c>
      <c r="AA25">
        <v>32</v>
      </c>
    </row>
    <row r="26" spans="24:27" ht="11.25">
      <c r="X26" t="s">
        <v>156</v>
      </c>
      <c r="Y26">
        <v>26</v>
      </c>
      <c r="Z26">
        <v>6</v>
      </c>
      <c r="AA26">
        <v>32</v>
      </c>
    </row>
    <row r="27" spans="24:27" ht="11.25">
      <c r="X27" t="s">
        <v>157</v>
      </c>
      <c r="Y27">
        <v>3</v>
      </c>
      <c r="Z27">
        <v>2</v>
      </c>
      <c r="AA27">
        <v>5</v>
      </c>
    </row>
    <row r="28" spans="23:27" ht="11.25">
      <c r="W28" t="s">
        <v>47</v>
      </c>
      <c r="Y28">
        <v>78</v>
      </c>
      <c r="Z28">
        <v>28</v>
      </c>
      <c r="AA28">
        <v>106</v>
      </c>
    </row>
    <row r="29" ht="11.25">
      <c r="AG29" t="s">
        <v>214</v>
      </c>
    </row>
    <row r="30" ht="11.25">
      <c r="AG30" t="s">
        <v>151</v>
      </c>
    </row>
    <row r="31" spans="33:42" ht="11.25">
      <c r="AG31" t="s">
        <v>215</v>
      </c>
      <c r="AH31" t="s">
        <v>216</v>
      </c>
      <c r="AI31" t="s">
        <v>148</v>
      </c>
      <c r="AJ31" t="s">
        <v>148</v>
      </c>
      <c r="AK31" t="s">
        <v>167</v>
      </c>
      <c r="AP31" t="s">
        <v>47</v>
      </c>
    </row>
    <row r="32" spans="37:42" ht="11.25">
      <c r="AK32">
        <v>100</v>
      </c>
      <c r="AL32">
        <v>200</v>
      </c>
      <c r="AM32">
        <v>300</v>
      </c>
      <c r="AN32">
        <v>400</v>
      </c>
      <c r="AO32">
        <v>500</v>
      </c>
      <c r="AP32">
        <v>100</v>
      </c>
    </row>
    <row r="33" spans="33:42" ht="11.25">
      <c r="AG33" t="s">
        <v>148</v>
      </c>
      <c r="AH33">
        <v>3</v>
      </c>
      <c r="AI33" t="s">
        <v>152</v>
      </c>
      <c r="AJ33" t="s">
        <v>150</v>
      </c>
      <c r="AK33">
        <v>14</v>
      </c>
      <c r="AL33">
        <v>37</v>
      </c>
      <c r="AM33">
        <v>30</v>
      </c>
      <c r="AN33">
        <v>84</v>
      </c>
      <c r="AO33">
        <v>3</v>
      </c>
      <c r="AP33">
        <v>168</v>
      </c>
    </row>
    <row r="34" spans="36:42" ht="11.25">
      <c r="AJ34" t="s">
        <v>149</v>
      </c>
      <c r="AK34">
        <v>4</v>
      </c>
      <c r="AL34">
        <v>9</v>
      </c>
      <c r="AM34">
        <v>5</v>
      </c>
      <c r="AN34">
        <v>19</v>
      </c>
      <c r="AO34">
        <v>3</v>
      </c>
      <c r="AP34">
        <v>40</v>
      </c>
    </row>
    <row r="35" spans="35:42" ht="11.25">
      <c r="AI35" t="s">
        <v>47</v>
      </c>
      <c r="AK35">
        <v>18</v>
      </c>
      <c r="AL35">
        <v>46</v>
      </c>
      <c r="AM35">
        <v>35</v>
      </c>
      <c r="AN35">
        <v>103</v>
      </c>
      <c r="AO35">
        <v>6</v>
      </c>
      <c r="AP35">
        <v>208</v>
      </c>
    </row>
  </sheetData>
  <sheetProtection/>
  <mergeCells count="5">
    <mergeCell ref="B4:E4"/>
    <mergeCell ref="R4:T4"/>
    <mergeCell ref="N4:Q4"/>
    <mergeCell ref="J4:M4"/>
    <mergeCell ref="F4:I4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K49"/>
  <sheetViews>
    <sheetView showGridLines="0" zoomScalePageLayoutView="0" workbookViewId="0" topLeftCell="A1">
      <selection activeCell="W11" sqref="W11"/>
    </sheetView>
  </sheetViews>
  <sheetFormatPr defaultColWidth="9.33203125" defaultRowHeight="11.25"/>
  <cols>
    <col min="1" max="1" width="23.66015625" style="0" customWidth="1"/>
    <col min="2" max="2" width="4.83203125" style="0" bestFit="1" customWidth="1"/>
    <col min="3" max="3" width="6.66015625" style="0" bestFit="1" customWidth="1"/>
    <col min="4" max="4" width="5" style="0" bestFit="1" customWidth="1"/>
    <col min="5" max="5" width="1.3359375" style="0" customWidth="1"/>
    <col min="6" max="6" width="4.83203125" style="0" bestFit="1" customWidth="1"/>
    <col min="7" max="7" width="6.66015625" style="0" bestFit="1" customWidth="1"/>
    <col min="8" max="8" width="5" style="0" bestFit="1" customWidth="1"/>
    <col min="9" max="9" width="1.3359375" style="0" customWidth="1"/>
    <col min="10" max="10" width="4.83203125" style="0" bestFit="1" customWidth="1"/>
    <col min="11" max="11" width="6.66015625" style="0" bestFit="1" customWidth="1"/>
    <col min="12" max="12" width="5" style="0" bestFit="1" customWidth="1"/>
    <col min="13" max="13" width="1.3359375" style="0" customWidth="1"/>
    <col min="14" max="14" width="4.83203125" style="0" bestFit="1" customWidth="1"/>
    <col min="15" max="15" width="6.33203125" style="0" bestFit="1" customWidth="1"/>
    <col min="16" max="16" width="5" style="0" bestFit="1" customWidth="1"/>
    <col min="17" max="17" width="1.3359375" style="0" customWidth="1"/>
    <col min="18" max="18" width="4.83203125" style="0" bestFit="1" customWidth="1"/>
    <col min="19" max="19" width="6.33203125" style="0" bestFit="1" customWidth="1"/>
    <col min="20" max="20" width="5" style="0" bestFit="1" customWidth="1"/>
    <col min="21" max="21" width="3.16015625" style="0" customWidth="1"/>
  </cols>
  <sheetData>
    <row r="1" ht="16.5" customHeight="1">
      <c r="A1" s="32" t="s">
        <v>238</v>
      </c>
    </row>
    <row r="2" ht="12.75" customHeight="1"/>
    <row r="3" ht="12.75" customHeight="1"/>
    <row r="4" spans="1:21" s="4" customFormat="1" ht="12.75" customHeight="1">
      <c r="A4" s="78"/>
      <c r="B4" s="25"/>
      <c r="C4" s="26" t="s">
        <v>168</v>
      </c>
      <c r="D4" s="26"/>
      <c r="E4" s="40"/>
      <c r="F4" s="166" t="s">
        <v>175</v>
      </c>
      <c r="G4" s="166"/>
      <c r="H4" s="26"/>
      <c r="I4" s="40"/>
      <c r="J4" s="166" t="s">
        <v>178</v>
      </c>
      <c r="K4" s="166"/>
      <c r="L4" s="26"/>
      <c r="M4" s="40"/>
      <c r="N4" s="166" t="s">
        <v>181</v>
      </c>
      <c r="O4" s="166"/>
      <c r="P4" s="166"/>
      <c r="Q4" s="40"/>
      <c r="R4" s="166" t="s">
        <v>208</v>
      </c>
      <c r="S4" s="166"/>
      <c r="T4" s="166"/>
      <c r="U4" s="5"/>
    </row>
    <row r="5" spans="1:21" s="9" customFormat="1" ht="12.75" customHeight="1">
      <c r="A5" s="86" t="s">
        <v>199</v>
      </c>
      <c r="B5" s="47" t="s">
        <v>82</v>
      </c>
      <c r="C5" s="47" t="s">
        <v>46</v>
      </c>
      <c r="D5" s="47" t="s">
        <v>47</v>
      </c>
      <c r="E5" s="37"/>
      <c r="F5" s="47" t="s">
        <v>82</v>
      </c>
      <c r="G5" s="47" t="s">
        <v>46</v>
      </c>
      <c r="H5" s="47" t="s">
        <v>47</v>
      </c>
      <c r="I5" s="37"/>
      <c r="J5" s="47" t="s">
        <v>82</v>
      </c>
      <c r="K5" s="47" t="s">
        <v>46</v>
      </c>
      <c r="L5" s="47" t="s">
        <v>47</v>
      </c>
      <c r="M5" s="37"/>
      <c r="N5" s="47" t="s">
        <v>82</v>
      </c>
      <c r="O5" s="47" t="s">
        <v>46</v>
      </c>
      <c r="P5" s="47" t="s">
        <v>47</v>
      </c>
      <c r="Q5" s="37"/>
      <c r="R5" s="47" t="s">
        <v>82</v>
      </c>
      <c r="S5" s="47" t="s">
        <v>46</v>
      </c>
      <c r="T5" s="47" t="s">
        <v>47</v>
      </c>
      <c r="U5" s="10"/>
    </row>
    <row r="6" spans="1:20" ht="12.75" customHeight="1">
      <c r="A6" s="83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ht="12.75" customHeight="1">
      <c r="A7" s="83" t="s">
        <v>195</v>
      </c>
      <c r="B7" s="45">
        <v>1</v>
      </c>
      <c r="C7" s="45">
        <v>25</v>
      </c>
      <c r="D7" s="45">
        <v>26</v>
      </c>
      <c r="E7" s="45"/>
      <c r="F7" s="45">
        <v>0</v>
      </c>
      <c r="G7" s="45">
        <v>25</v>
      </c>
      <c r="H7" s="45">
        <v>25</v>
      </c>
      <c r="I7" s="45"/>
      <c r="J7" s="45">
        <v>1</v>
      </c>
      <c r="K7" s="45">
        <v>24</v>
      </c>
      <c r="L7" s="45">
        <v>25</v>
      </c>
      <c r="M7" s="45"/>
      <c r="N7" s="45">
        <v>1</v>
      </c>
      <c r="O7" s="45">
        <v>24</v>
      </c>
      <c r="P7" s="45">
        <v>25</v>
      </c>
      <c r="Q7" s="45"/>
      <c r="R7" s="45">
        <v>0</v>
      </c>
      <c r="S7" s="45">
        <v>29</v>
      </c>
      <c r="T7" s="45">
        <f>SUM(R7:S7)</f>
        <v>29</v>
      </c>
    </row>
    <row r="8" spans="1:30" ht="12.75" customHeight="1">
      <c r="A8" s="83" t="s">
        <v>196</v>
      </c>
      <c r="B8" s="45">
        <v>2</v>
      </c>
      <c r="C8" s="45">
        <v>128</v>
      </c>
      <c r="D8" s="45">
        <v>130</v>
      </c>
      <c r="E8" s="45"/>
      <c r="F8" s="45">
        <v>2</v>
      </c>
      <c r="G8" s="45">
        <v>136</v>
      </c>
      <c r="H8" s="45">
        <v>138</v>
      </c>
      <c r="I8" s="45"/>
      <c r="J8" s="45">
        <v>3</v>
      </c>
      <c r="K8" s="45">
        <v>139</v>
      </c>
      <c r="L8" s="45">
        <v>142</v>
      </c>
      <c r="M8" s="45"/>
      <c r="N8" s="45">
        <v>3</v>
      </c>
      <c r="O8" s="45">
        <v>140</v>
      </c>
      <c r="P8" s="45">
        <v>143</v>
      </c>
      <c r="Q8" s="45"/>
      <c r="R8" s="45">
        <v>2</v>
      </c>
      <c r="S8" s="45">
        <v>151</v>
      </c>
      <c r="T8" s="45">
        <f>SUM(R8:S8)</f>
        <v>153</v>
      </c>
      <c r="AD8" t="s">
        <v>200</v>
      </c>
    </row>
    <row r="9" spans="1:30" ht="12.75" customHeight="1">
      <c r="A9" s="83" t="s">
        <v>197</v>
      </c>
      <c r="B9" s="45">
        <v>2</v>
      </c>
      <c r="C9" s="45">
        <v>131</v>
      </c>
      <c r="D9" s="45">
        <v>133</v>
      </c>
      <c r="E9" s="45"/>
      <c r="F9" s="45">
        <v>2</v>
      </c>
      <c r="G9" s="45">
        <v>131</v>
      </c>
      <c r="H9" s="45">
        <v>133</v>
      </c>
      <c r="I9" s="45"/>
      <c r="J9" s="45">
        <v>2</v>
      </c>
      <c r="K9" s="45">
        <v>135</v>
      </c>
      <c r="L9" s="45">
        <v>137</v>
      </c>
      <c r="M9" s="45"/>
      <c r="N9" s="45">
        <v>2</v>
      </c>
      <c r="O9" s="45">
        <v>138</v>
      </c>
      <c r="P9" s="45">
        <v>140</v>
      </c>
      <c r="Q9" s="45"/>
      <c r="R9" s="45">
        <v>1</v>
      </c>
      <c r="S9" s="45">
        <v>145</v>
      </c>
      <c r="T9" s="45">
        <f>SUM(R9:S9)</f>
        <v>146</v>
      </c>
      <c r="AD9" t="s">
        <v>151</v>
      </c>
    </row>
    <row r="10" spans="1:37" ht="12.75" customHeight="1">
      <c r="A10" s="83" t="s">
        <v>198</v>
      </c>
      <c r="B10" s="45">
        <v>33</v>
      </c>
      <c r="C10" s="45">
        <v>365</v>
      </c>
      <c r="D10" s="45">
        <v>398</v>
      </c>
      <c r="E10" s="45"/>
      <c r="F10" s="45">
        <v>36</v>
      </c>
      <c r="G10" s="45">
        <v>372</v>
      </c>
      <c r="H10" s="45">
        <v>408</v>
      </c>
      <c r="I10" s="45"/>
      <c r="J10" s="45">
        <v>28</v>
      </c>
      <c r="K10" s="45">
        <v>378</v>
      </c>
      <c r="L10" s="45">
        <v>406</v>
      </c>
      <c r="M10" s="45"/>
      <c r="N10" s="45">
        <v>32</v>
      </c>
      <c r="O10" s="45">
        <v>371</v>
      </c>
      <c r="P10" s="45">
        <v>403</v>
      </c>
      <c r="Q10" s="45"/>
      <c r="R10" s="45">
        <v>33</v>
      </c>
      <c r="S10" s="45">
        <v>386</v>
      </c>
      <c r="T10" s="45">
        <f>SUM(R10:S10)</f>
        <v>419</v>
      </c>
      <c r="AD10" t="s">
        <v>148</v>
      </c>
      <c r="AE10" t="s">
        <v>148</v>
      </c>
      <c r="AF10" t="s">
        <v>167</v>
      </c>
      <c r="AK10" t="s">
        <v>47</v>
      </c>
    </row>
    <row r="11" spans="1:37" s="9" customFormat="1" ht="23.25" customHeight="1">
      <c r="A11" s="84" t="s">
        <v>122</v>
      </c>
      <c r="B11" s="85">
        <v>1</v>
      </c>
      <c r="C11" s="85">
        <v>5</v>
      </c>
      <c r="D11" s="85">
        <v>6</v>
      </c>
      <c r="E11" s="85"/>
      <c r="F11" s="85">
        <v>0</v>
      </c>
      <c r="G11" s="85">
        <v>7</v>
      </c>
      <c r="H11" s="85">
        <v>7</v>
      </c>
      <c r="I11" s="85"/>
      <c r="J11" s="85">
        <v>0</v>
      </c>
      <c r="K11" s="85">
        <v>5</v>
      </c>
      <c r="L11" s="85">
        <v>5</v>
      </c>
      <c r="M11" s="85"/>
      <c r="N11" s="85">
        <v>0</v>
      </c>
      <c r="O11" s="85">
        <v>5</v>
      </c>
      <c r="P11" s="85">
        <v>5</v>
      </c>
      <c r="Q11" s="85"/>
      <c r="R11" s="85">
        <v>0</v>
      </c>
      <c r="S11" s="85">
        <v>4</v>
      </c>
      <c r="T11" s="85">
        <f>SUM(R11:S11)</f>
        <v>4</v>
      </c>
      <c r="AF11" s="9" t="s">
        <v>153</v>
      </c>
      <c r="AG11" s="9" t="s">
        <v>154</v>
      </c>
      <c r="AH11" s="9" t="s">
        <v>155</v>
      </c>
      <c r="AI11" s="9" t="s">
        <v>156</v>
      </c>
      <c r="AJ11" s="9" t="s">
        <v>157</v>
      </c>
      <c r="AK11" s="9" t="s">
        <v>153</v>
      </c>
    </row>
    <row r="12" spans="1:37" ht="12.75" customHeight="1">
      <c r="A12" s="83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AD12" t="s">
        <v>152</v>
      </c>
      <c r="AE12" t="s">
        <v>150</v>
      </c>
      <c r="AF12">
        <v>24</v>
      </c>
      <c r="AG12">
        <v>140</v>
      </c>
      <c r="AH12">
        <v>138</v>
      </c>
      <c r="AI12">
        <v>371</v>
      </c>
      <c r="AJ12">
        <v>5</v>
      </c>
      <c r="AK12">
        <v>678</v>
      </c>
    </row>
    <row r="13" spans="1:37" ht="12.75" customHeight="1">
      <c r="A13" s="86" t="s">
        <v>115</v>
      </c>
      <c r="B13" s="42">
        <v>39</v>
      </c>
      <c r="C13" s="42">
        <v>654</v>
      </c>
      <c r="D13" s="42">
        <v>693</v>
      </c>
      <c r="E13" s="42"/>
      <c r="F13" s="42">
        <f>SUM(F7:F11)</f>
        <v>40</v>
      </c>
      <c r="G13" s="42">
        <f>SUM(G7:G11)</f>
        <v>671</v>
      </c>
      <c r="H13" s="42">
        <f>SUM(H7:H11)</f>
        <v>711</v>
      </c>
      <c r="I13" s="42"/>
      <c r="J13" s="42">
        <v>41</v>
      </c>
      <c r="K13" s="42">
        <v>580</v>
      </c>
      <c r="L13" s="42">
        <v>647</v>
      </c>
      <c r="M13" s="42"/>
      <c r="N13" s="42">
        <f>SUM(N7:N12)</f>
        <v>38</v>
      </c>
      <c r="O13" s="42">
        <f>SUM(O7:O12)</f>
        <v>678</v>
      </c>
      <c r="P13" s="42">
        <f>SUM(P7:P12)</f>
        <v>716</v>
      </c>
      <c r="Q13" s="42"/>
      <c r="R13" s="42">
        <f>SUM(R7:R12)</f>
        <v>36</v>
      </c>
      <c r="S13" s="42">
        <f>SUM(S7:S12)</f>
        <v>715</v>
      </c>
      <c r="T13" s="42">
        <f>SUM(T7:T12)</f>
        <v>751</v>
      </c>
      <c r="U13" s="10"/>
      <c r="AE13" t="s">
        <v>149</v>
      </c>
      <c r="AF13">
        <v>1</v>
      </c>
      <c r="AG13">
        <v>3</v>
      </c>
      <c r="AH13">
        <v>2</v>
      </c>
      <c r="AI13">
        <v>32</v>
      </c>
      <c r="AJ13">
        <v>0</v>
      </c>
      <c r="AK13">
        <v>38</v>
      </c>
    </row>
    <row r="14" spans="30:37" ht="11.25">
      <c r="AD14" t="s">
        <v>47</v>
      </c>
      <c r="AF14">
        <v>25</v>
      </c>
      <c r="AG14">
        <v>143</v>
      </c>
      <c r="AH14">
        <v>140</v>
      </c>
      <c r="AI14">
        <v>403</v>
      </c>
      <c r="AJ14">
        <v>5</v>
      </c>
      <c r="AK14">
        <v>716</v>
      </c>
    </row>
    <row r="20" spans="24:28" ht="11.25">
      <c r="X20" s="134" t="s">
        <v>177</v>
      </c>
      <c r="Y20" s="134"/>
      <c r="Z20" s="134"/>
      <c r="AA20" s="134"/>
      <c r="AB20" s="134"/>
    </row>
    <row r="21" spans="24:28" ht="11.25">
      <c r="X21" s="134" t="s">
        <v>151</v>
      </c>
      <c r="Y21" s="134"/>
      <c r="Z21" s="134"/>
      <c r="AA21" s="134"/>
      <c r="AB21" s="134"/>
    </row>
    <row r="22" spans="24:28" ht="11.25">
      <c r="X22" s="134" t="s">
        <v>148</v>
      </c>
      <c r="Y22" s="134" t="s">
        <v>148</v>
      </c>
      <c r="Z22" s="134" t="s">
        <v>152</v>
      </c>
      <c r="AA22" s="134"/>
      <c r="AB22" s="134" t="s">
        <v>47</v>
      </c>
    </row>
    <row r="23" spans="24:28" ht="11.25">
      <c r="X23" s="134"/>
      <c r="Y23" s="134"/>
      <c r="Z23" s="134" t="s">
        <v>150</v>
      </c>
      <c r="AA23" s="134" t="s">
        <v>149</v>
      </c>
      <c r="AB23" s="134" t="s">
        <v>150</v>
      </c>
    </row>
    <row r="24" spans="24:28" ht="11.25">
      <c r="X24" s="134" t="s">
        <v>167</v>
      </c>
      <c r="Y24" s="134" t="s">
        <v>153</v>
      </c>
      <c r="Z24" s="134">
        <v>24</v>
      </c>
      <c r="AA24" s="134">
        <v>1</v>
      </c>
      <c r="AB24" s="134">
        <v>25</v>
      </c>
    </row>
    <row r="25" spans="24:28" ht="11.25">
      <c r="X25" s="134"/>
      <c r="Y25" s="134" t="s">
        <v>154</v>
      </c>
      <c r="Z25" s="134">
        <v>139</v>
      </c>
      <c r="AA25" s="134">
        <v>3</v>
      </c>
      <c r="AB25" s="134">
        <v>142</v>
      </c>
    </row>
    <row r="26" spans="24:28" ht="11.25">
      <c r="X26" s="134"/>
      <c r="Y26" s="134" t="s">
        <v>155</v>
      </c>
      <c r="Z26" s="134">
        <v>135</v>
      </c>
      <c r="AA26" s="134">
        <v>2</v>
      </c>
      <c r="AB26" s="134">
        <v>137</v>
      </c>
    </row>
    <row r="27" spans="24:28" ht="11.25">
      <c r="X27" s="134"/>
      <c r="Y27" s="134" t="s">
        <v>156</v>
      </c>
      <c r="Z27" s="134">
        <v>378</v>
      </c>
      <c r="AA27" s="134">
        <v>28</v>
      </c>
      <c r="AB27" s="134">
        <v>406</v>
      </c>
    </row>
    <row r="28" spans="24:28" ht="11.25">
      <c r="X28" s="134"/>
      <c r="Y28" s="134" t="s">
        <v>157</v>
      </c>
      <c r="Z28" s="134">
        <v>5</v>
      </c>
      <c r="AA28" s="134">
        <v>0</v>
      </c>
      <c r="AB28" s="134">
        <v>5</v>
      </c>
    </row>
    <row r="29" spans="24:28" ht="11.25">
      <c r="X29" s="134" t="s">
        <v>47</v>
      </c>
      <c r="Y29" s="134"/>
      <c r="Z29" s="134">
        <v>681</v>
      </c>
      <c r="AA29" s="134">
        <v>34</v>
      </c>
      <c r="AB29" s="134">
        <v>715</v>
      </c>
    </row>
    <row r="39" ht="11.25">
      <c r="X39" t="s">
        <v>212</v>
      </c>
    </row>
    <row r="40" ht="11.25">
      <c r="X40" t="s">
        <v>151</v>
      </c>
    </row>
    <row r="41" spans="24:28" ht="11.25">
      <c r="X41" t="s">
        <v>148</v>
      </c>
      <c r="Y41" t="s">
        <v>148</v>
      </c>
      <c r="Z41" t="s">
        <v>152</v>
      </c>
      <c r="AB41" t="s">
        <v>47</v>
      </c>
    </row>
    <row r="42" spans="26:28" ht="11.25">
      <c r="Z42" t="s">
        <v>150</v>
      </c>
      <c r="AA42" t="s">
        <v>149</v>
      </c>
      <c r="AB42" t="s">
        <v>150</v>
      </c>
    </row>
    <row r="43" spans="24:28" ht="11.25">
      <c r="X43" t="s">
        <v>213</v>
      </c>
      <c r="Y43">
        <v>100</v>
      </c>
      <c r="Z43">
        <v>29</v>
      </c>
      <c r="AA43">
        <v>0</v>
      </c>
      <c r="AB43">
        <v>29</v>
      </c>
    </row>
    <row r="44" spans="25:28" ht="11.25">
      <c r="Y44">
        <v>200</v>
      </c>
      <c r="Z44">
        <v>151</v>
      </c>
      <c r="AA44">
        <v>2</v>
      </c>
      <c r="AB44">
        <v>153</v>
      </c>
    </row>
    <row r="45" spans="25:28" ht="11.25">
      <c r="Y45">
        <v>300</v>
      </c>
      <c r="Z45">
        <v>145</v>
      </c>
      <c r="AA45">
        <v>1</v>
      </c>
      <c r="AB45">
        <v>146</v>
      </c>
    </row>
    <row r="47" spans="25:28" ht="11.25">
      <c r="Y47">
        <v>400</v>
      </c>
      <c r="Z47">
        <v>386</v>
      </c>
      <c r="AA47">
        <v>33</v>
      </c>
      <c r="AB47">
        <v>418</v>
      </c>
    </row>
    <row r="48" spans="25:28" ht="11.25">
      <c r="Y48">
        <v>500</v>
      </c>
      <c r="Z48">
        <v>4</v>
      </c>
      <c r="AA48">
        <v>0</v>
      </c>
      <c r="AB48">
        <v>4</v>
      </c>
    </row>
    <row r="49" spans="24:28" ht="11.25">
      <c r="X49" t="s">
        <v>47</v>
      </c>
      <c r="Z49">
        <v>715</v>
      </c>
      <c r="AA49">
        <v>36</v>
      </c>
      <c r="AB49">
        <v>751</v>
      </c>
    </row>
  </sheetData>
  <sheetProtection/>
  <mergeCells count="4">
    <mergeCell ref="R4:T4"/>
    <mergeCell ref="N4:P4"/>
    <mergeCell ref="F4:G4"/>
    <mergeCell ref="J4:K4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17"/>
  <sheetViews>
    <sheetView showGridLines="0" zoomScalePageLayoutView="0" workbookViewId="0" topLeftCell="A1">
      <selection activeCell="H9" sqref="H9"/>
    </sheetView>
  </sheetViews>
  <sheetFormatPr defaultColWidth="9.33203125" defaultRowHeight="11.25"/>
  <cols>
    <col min="1" max="4" width="26.16015625" style="0" customWidth="1"/>
  </cols>
  <sheetData>
    <row r="1" ht="15" customHeight="1">
      <c r="A1" s="32" t="s">
        <v>239</v>
      </c>
    </row>
    <row r="2" ht="15" customHeight="1"/>
    <row r="3" ht="15" customHeight="1"/>
    <row r="4" spans="1:4" ht="15" customHeight="1">
      <c r="A4" s="26" t="s">
        <v>67</v>
      </c>
      <c r="B4" s="26" t="s">
        <v>82</v>
      </c>
      <c r="C4" s="26" t="s">
        <v>46</v>
      </c>
      <c r="D4" s="26" t="s">
        <v>47</v>
      </c>
    </row>
    <row r="5" spans="1:4" ht="15" customHeight="1">
      <c r="A5" s="45"/>
      <c r="B5" s="45"/>
      <c r="C5" s="45"/>
      <c r="D5" s="45"/>
    </row>
    <row r="6" spans="1:4" ht="15" customHeight="1">
      <c r="A6" s="45" t="s">
        <v>41</v>
      </c>
      <c r="B6" s="45">
        <v>40</v>
      </c>
      <c r="C6" s="45">
        <v>613</v>
      </c>
      <c r="D6" s="45">
        <v>646</v>
      </c>
    </row>
    <row r="7" spans="1:14" ht="15" customHeight="1">
      <c r="A7" s="45" t="s">
        <v>43</v>
      </c>
      <c r="B7" s="45">
        <v>36</v>
      </c>
      <c r="C7" s="45">
        <v>567</v>
      </c>
      <c r="D7" s="45">
        <v>653</v>
      </c>
      <c r="N7" t="s">
        <v>200</v>
      </c>
    </row>
    <row r="8" spans="1:14" ht="15" customHeight="1">
      <c r="A8" s="45" t="s">
        <v>140</v>
      </c>
      <c r="B8" s="45">
        <v>37</v>
      </c>
      <c r="C8" s="45">
        <v>600</v>
      </c>
      <c r="D8" s="45">
        <v>603</v>
      </c>
      <c r="N8" t="s">
        <v>151</v>
      </c>
    </row>
    <row r="9" spans="1:21" ht="15" customHeight="1">
      <c r="A9" s="45" t="s">
        <v>158</v>
      </c>
      <c r="B9" s="45">
        <v>41</v>
      </c>
      <c r="C9" s="45">
        <v>580</v>
      </c>
      <c r="D9" s="45">
        <v>637</v>
      </c>
      <c r="N9" t="s">
        <v>148</v>
      </c>
      <c r="O9" t="s">
        <v>148</v>
      </c>
      <c r="P9" t="s">
        <v>167</v>
      </c>
      <c r="U9" t="s">
        <v>47</v>
      </c>
    </row>
    <row r="10" spans="1:21" ht="15" customHeight="1">
      <c r="A10" s="45" t="s">
        <v>160</v>
      </c>
      <c r="B10" s="45">
        <v>42</v>
      </c>
      <c r="C10" s="45">
        <v>625</v>
      </c>
      <c r="D10" s="45">
        <v>621</v>
      </c>
      <c r="P10" t="s">
        <v>153</v>
      </c>
      <c r="Q10" t="s">
        <v>154</v>
      </c>
      <c r="R10" t="s">
        <v>155</v>
      </c>
      <c r="S10" t="s">
        <v>156</v>
      </c>
      <c r="T10" t="s">
        <v>157</v>
      </c>
      <c r="U10" t="s">
        <v>153</v>
      </c>
    </row>
    <row r="11" spans="1:21" ht="15" customHeight="1">
      <c r="A11" s="45" t="s">
        <v>166</v>
      </c>
      <c r="B11" s="45">
        <v>44</v>
      </c>
      <c r="C11" s="45">
        <v>666</v>
      </c>
      <c r="D11" s="45">
        <v>667</v>
      </c>
      <c r="N11" t="s">
        <v>152</v>
      </c>
      <c r="O11" t="s">
        <v>150</v>
      </c>
      <c r="P11">
        <v>24</v>
      </c>
      <c r="Q11">
        <v>140</v>
      </c>
      <c r="R11">
        <v>138</v>
      </c>
      <c r="S11">
        <v>371</v>
      </c>
      <c r="T11">
        <v>5</v>
      </c>
      <c r="U11">
        <v>678</v>
      </c>
    </row>
    <row r="12" spans="1:21" ht="15" customHeight="1">
      <c r="A12" s="45" t="s">
        <v>168</v>
      </c>
      <c r="B12" s="45">
        <v>39</v>
      </c>
      <c r="C12" s="45">
        <v>654</v>
      </c>
      <c r="D12" s="45">
        <v>710</v>
      </c>
      <c r="O12" t="s">
        <v>149</v>
      </c>
      <c r="P12">
        <v>1</v>
      </c>
      <c r="Q12">
        <v>3</v>
      </c>
      <c r="R12">
        <v>2</v>
      </c>
      <c r="S12">
        <v>32</v>
      </c>
      <c r="T12">
        <v>0</v>
      </c>
      <c r="U12">
        <v>38</v>
      </c>
    </row>
    <row r="13" spans="1:21" ht="15" customHeight="1">
      <c r="A13" s="45" t="s">
        <v>175</v>
      </c>
      <c r="B13" s="45">
        <v>40</v>
      </c>
      <c r="C13" s="45">
        <v>671</v>
      </c>
      <c r="D13" s="45">
        <v>693</v>
      </c>
      <c r="N13" t="s">
        <v>47</v>
      </c>
      <c r="P13">
        <v>25</v>
      </c>
      <c r="Q13">
        <v>143</v>
      </c>
      <c r="R13">
        <v>140</v>
      </c>
      <c r="S13">
        <v>403</v>
      </c>
      <c r="T13">
        <v>5</v>
      </c>
      <c r="U13">
        <v>716</v>
      </c>
    </row>
    <row r="14" spans="1:11" ht="15" customHeight="1">
      <c r="A14" s="45" t="s">
        <v>178</v>
      </c>
      <c r="B14" s="45">
        <v>34</v>
      </c>
      <c r="C14" s="45">
        <v>681</v>
      </c>
      <c r="D14" s="45">
        <v>715</v>
      </c>
      <c r="I14" s="20"/>
      <c r="J14" s="20"/>
      <c r="K14" s="20"/>
    </row>
    <row r="15" spans="1:4" ht="15" customHeight="1">
      <c r="A15" s="45" t="s">
        <v>181</v>
      </c>
      <c r="B15" s="45">
        <v>38</v>
      </c>
      <c r="C15" s="45">
        <v>678</v>
      </c>
      <c r="D15" s="45">
        <v>716</v>
      </c>
    </row>
    <row r="16" spans="1:4" ht="15" customHeight="1">
      <c r="A16" s="45" t="s">
        <v>208</v>
      </c>
      <c r="B16" s="45">
        <v>36</v>
      </c>
      <c r="C16" s="45">
        <v>715</v>
      </c>
      <c r="D16" s="45">
        <f>SUM(B16:C16)</f>
        <v>751</v>
      </c>
    </row>
    <row r="17" spans="1:4" ht="12.75" customHeight="1">
      <c r="A17" s="11"/>
      <c r="B17" s="7"/>
      <c r="C17" s="7"/>
      <c r="D17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40"/>
  <sheetViews>
    <sheetView showGridLines="0" zoomScalePageLayoutView="0" workbookViewId="0" topLeftCell="A1">
      <selection activeCell="N1" sqref="N1:BG16384"/>
    </sheetView>
  </sheetViews>
  <sheetFormatPr defaultColWidth="9.33203125" defaultRowHeight="11.25"/>
  <cols>
    <col min="1" max="1" width="35.5" style="0" customWidth="1"/>
    <col min="2" max="2" width="5.66015625" style="2" customWidth="1"/>
    <col min="3" max="3" width="8.33203125" style="2" customWidth="1"/>
    <col min="4" max="4" width="6.66015625" style="2" customWidth="1"/>
    <col min="5" max="5" width="3.5" style="2" customWidth="1"/>
    <col min="6" max="6" width="5.66015625" style="2" customWidth="1"/>
    <col min="7" max="7" width="7.83203125" style="2" customWidth="1"/>
    <col min="8" max="8" width="6.83203125" style="2" customWidth="1"/>
    <col min="9" max="9" width="3.5" style="2" customWidth="1"/>
    <col min="10" max="10" width="5.66015625" style="2" customWidth="1"/>
    <col min="11" max="11" width="7" style="2" customWidth="1"/>
    <col min="12" max="12" width="7.33203125" style="2" customWidth="1"/>
    <col min="13" max="13" width="9.33203125" style="20" customWidth="1"/>
    <col min="14" max="14" width="19.5" style="20" customWidth="1"/>
    <col min="15" max="59" width="9.33203125" style="20" customWidth="1"/>
  </cols>
  <sheetData>
    <row r="1" spans="1:9" ht="18" customHeight="1">
      <c r="A1" s="137" t="s">
        <v>201</v>
      </c>
      <c r="B1" s="138"/>
      <c r="C1" s="138"/>
      <c r="D1" s="138"/>
      <c r="E1" s="138"/>
      <c r="F1" s="138"/>
      <c r="G1" s="138"/>
      <c r="H1" s="138"/>
      <c r="I1" s="138"/>
    </row>
    <row r="2" spans="1:9" ht="12.75" customHeight="1">
      <c r="A2" s="139" t="s">
        <v>211</v>
      </c>
      <c r="B2" s="138"/>
      <c r="C2" s="138"/>
      <c r="D2" s="138"/>
      <c r="E2" s="138"/>
      <c r="F2" s="138"/>
      <c r="G2" s="138"/>
      <c r="H2" s="138"/>
      <c r="I2" s="138"/>
    </row>
    <row r="3" ht="12.75" customHeight="1"/>
    <row r="4" spans="1:12" ht="12.75" customHeight="1">
      <c r="A4" s="162" t="s">
        <v>44</v>
      </c>
      <c r="B4" s="164" t="s">
        <v>178</v>
      </c>
      <c r="C4" s="165"/>
      <c r="D4" s="164"/>
      <c r="E4" s="94"/>
      <c r="F4" s="164" t="s">
        <v>181</v>
      </c>
      <c r="G4" s="165"/>
      <c r="H4" s="165"/>
      <c r="I4" s="94"/>
      <c r="J4" s="164" t="s">
        <v>208</v>
      </c>
      <c r="K4" s="164"/>
      <c r="L4" s="164"/>
    </row>
    <row r="5" spans="1:12" ht="12.75" customHeight="1">
      <c r="A5" s="163"/>
      <c r="B5" s="33" t="s">
        <v>45</v>
      </c>
      <c r="C5" s="33" t="s">
        <v>46</v>
      </c>
      <c r="D5" s="33" t="s">
        <v>47</v>
      </c>
      <c r="E5" s="33"/>
      <c r="F5" s="33" t="s">
        <v>45</v>
      </c>
      <c r="G5" s="33" t="s">
        <v>46</v>
      </c>
      <c r="H5" s="33" t="s">
        <v>47</v>
      </c>
      <c r="I5" s="33"/>
      <c r="J5" s="33" t="s">
        <v>45</v>
      </c>
      <c r="K5" s="33" t="s">
        <v>46</v>
      </c>
      <c r="L5" s="33" t="s">
        <v>47</v>
      </c>
    </row>
    <row r="6" spans="1:12" ht="4.5" customHeight="1">
      <c r="A6" s="27"/>
      <c r="B6" s="72"/>
      <c r="C6" s="72"/>
      <c r="D6" s="72"/>
      <c r="E6" s="45"/>
      <c r="F6" s="72"/>
      <c r="G6" s="72"/>
      <c r="H6" s="72"/>
      <c r="I6" s="45"/>
      <c r="J6" s="72"/>
      <c r="K6" s="72"/>
      <c r="L6" s="72"/>
    </row>
    <row r="7" spans="1:13" ht="10.5" customHeight="1">
      <c r="A7" s="34" t="s">
        <v>48</v>
      </c>
      <c r="B7" s="141">
        <v>5</v>
      </c>
      <c r="C7" s="141">
        <v>0</v>
      </c>
      <c r="D7" s="141">
        <v>5</v>
      </c>
      <c r="E7" s="142"/>
      <c r="F7" s="141">
        <v>2</v>
      </c>
      <c r="G7" s="141">
        <v>0</v>
      </c>
      <c r="H7" s="141">
        <v>2</v>
      </c>
      <c r="I7" s="142"/>
      <c r="J7" s="141">
        <v>2</v>
      </c>
      <c r="K7" s="141">
        <v>0</v>
      </c>
      <c r="L7" s="141">
        <v>2</v>
      </c>
      <c r="M7" s="70"/>
    </row>
    <row r="8" spans="1:13" ht="10.5" customHeight="1">
      <c r="A8" s="34" t="s">
        <v>49</v>
      </c>
      <c r="B8" s="141">
        <v>2</v>
      </c>
      <c r="C8" s="141">
        <v>3</v>
      </c>
      <c r="D8" s="141">
        <v>5</v>
      </c>
      <c r="E8" s="142"/>
      <c r="F8" s="141">
        <v>2</v>
      </c>
      <c r="G8" s="141">
        <v>3</v>
      </c>
      <c r="H8" s="141">
        <v>5</v>
      </c>
      <c r="I8" s="142"/>
      <c r="J8" s="141">
        <v>1</v>
      </c>
      <c r="K8" s="141">
        <v>3</v>
      </c>
      <c r="L8" s="141">
        <v>4</v>
      </c>
      <c r="M8" s="70"/>
    </row>
    <row r="9" spans="1:13" ht="10.5" customHeight="1">
      <c r="A9" s="34" t="s">
        <v>50</v>
      </c>
      <c r="B9" s="141">
        <v>11</v>
      </c>
      <c r="C9" s="141">
        <v>3</v>
      </c>
      <c r="D9" s="141">
        <v>14</v>
      </c>
      <c r="E9" s="142"/>
      <c r="F9" s="141">
        <v>5</v>
      </c>
      <c r="G9" s="141">
        <v>2</v>
      </c>
      <c r="H9" s="141">
        <v>7</v>
      </c>
      <c r="I9" s="142"/>
      <c r="J9" s="141">
        <v>5</v>
      </c>
      <c r="K9" s="141">
        <v>2</v>
      </c>
      <c r="L9" s="141">
        <v>7</v>
      </c>
      <c r="M9" s="70"/>
    </row>
    <row r="10" spans="1:13" ht="10.5" customHeight="1">
      <c r="A10" s="34" t="s">
        <v>210</v>
      </c>
      <c r="B10" s="141"/>
      <c r="C10" s="141"/>
      <c r="D10" s="141"/>
      <c r="E10" s="142"/>
      <c r="F10" s="141"/>
      <c r="G10" s="141"/>
      <c r="H10" s="141"/>
      <c r="I10" s="142"/>
      <c r="J10" s="141">
        <v>1</v>
      </c>
      <c r="K10" s="141">
        <v>0</v>
      </c>
      <c r="L10" s="141">
        <v>1</v>
      </c>
      <c r="M10" s="70"/>
    </row>
    <row r="11" spans="1:13" ht="10.5" customHeight="1">
      <c r="A11" s="34" t="s">
        <v>51</v>
      </c>
      <c r="B11" s="141">
        <v>15</v>
      </c>
      <c r="C11" s="141">
        <v>12</v>
      </c>
      <c r="D11" s="141">
        <v>27</v>
      </c>
      <c r="E11" s="142"/>
      <c r="F11" s="141">
        <v>11</v>
      </c>
      <c r="G11" s="141">
        <v>10</v>
      </c>
      <c r="H11" s="141">
        <v>21</v>
      </c>
      <c r="I11" s="142"/>
      <c r="J11" s="141">
        <v>12</v>
      </c>
      <c r="K11" s="141">
        <v>8</v>
      </c>
      <c r="L11" s="141">
        <v>20</v>
      </c>
      <c r="M11" s="70"/>
    </row>
    <row r="12" spans="1:13" ht="10.5" customHeight="1">
      <c r="A12" s="34" t="s">
        <v>52</v>
      </c>
      <c r="B12" s="141">
        <v>18</v>
      </c>
      <c r="C12" s="141">
        <v>20</v>
      </c>
      <c r="D12" s="141">
        <v>38</v>
      </c>
      <c r="E12" s="142"/>
      <c r="F12" s="141">
        <v>13</v>
      </c>
      <c r="G12" s="141">
        <v>19</v>
      </c>
      <c r="H12" s="141">
        <v>32</v>
      </c>
      <c r="I12" s="142"/>
      <c r="J12" s="141">
        <v>11</v>
      </c>
      <c r="K12" s="141">
        <v>22</v>
      </c>
      <c r="L12" s="141">
        <v>33</v>
      </c>
      <c r="M12" s="70"/>
    </row>
    <row r="13" spans="1:12" ht="10.5" customHeight="1">
      <c r="A13" s="34" t="s">
        <v>53</v>
      </c>
      <c r="B13" s="141">
        <v>148</v>
      </c>
      <c r="C13" s="141">
        <v>121</v>
      </c>
      <c r="D13" s="141">
        <v>269</v>
      </c>
      <c r="E13" s="142"/>
      <c r="F13" s="142">
        <v>140</v>
      </c>
      <c r="G13" s="142">
        <v>121</v>
      </c>
      <c r="H13" s="141">
        <v>261</v>
      </c>
      <c r="I13" s="142"/>
      <c r="J13" s="141">
        <v>141</v>
      </c>
      <c r="K13" s="141">
        <v>121</v>
      </c>
      <c r="L13" s="141">
        <v>262</v>
      </c>
    </row>
    <row r="14" spans="1:12" ht="10.5" customHeight="1">
      <c r="A14" s="34" t="s">
        <v>54</v>
      </c>
      <c r="B14" s="141">
        <v>89</v>
      </c>
      <c r="C14" s="141">
        <v>136.5</v>
      </c>
      <c r="D14" s="141">
        <v>225.5</v>
      </c>
      <c r="E14" s="142"/>
      <c r="F14" s="142">
        <v>96</v>
      </c>
      <c r="G14" s="142">
        <v>117</v>
      </c>
      <c r="H14" s="141">
        <v>213</v>
      </c>
      <c r="I14" s="142"/>
      <c r="J14" s="141">
        <v>93</v>
      </c>
      <c r="K14" s="141">
        <v>121.95</v>
      </c>
      <c r="L14" s="141">
        <v>214.95</v>
      </c>
    </row>
    <row r="15" spans="1:59" s="21" customFormat="1" ht="10.5" customHeight="1">
      <c r="A15" s="34" t="s">
        <v>55</v>
      </c>
      <c r="B15" s="141">
        <v>934.85</v>
      </c>
      <c r="C15" s="141">
        <v>2616.06</v>
      </c>
      <c r="D15" s="141">
        <v>3550.91</v>
      </c>
      <c r="E15" s="142"/>
      <c r="F15" s="142">
        <v>904.57</v>
      </c>
      <c r="G15" s="142">
        <v>2569.45</v>
      </c>
      <c r="H15" s="141">
        <v>3474.02</v>
      </c>
      <c r="I15" s="142"/>
      <c r="J15" s="141">
        <v>892.79</v>
      </c>
      <c r="K15" s="141">
        <v>2544.2</v>
      </c>
      <c r="L15" s="141">
        <v>3436.99</v>
      </c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</row>
    <row r="16" spans="1:12" ht="10.5" customHeight="1">
      <c r="A16" s="34" t="s">
        <v>56</v>
      </c>
      <c r="B16" s="141">
        <v>121.5</v>
      </c>
      <c r="C16" s="141">
        <v>111</v>
      </c>
      <c r="D16" s="141">
        <v>232.5</v>
      </c>
      <c r="E16" s="142"/>
      <c r="F16" s="142">
        <v>109</v>
      </c>
      <c r="G16" s="142">
        <v>109</v>
      </c>
      <c r="H16" s="141">
        <v>218</v>
      </c>
      <c r="I16" s="142"/>
      <c r="J16" s="141">
        <v>99</v>
      </c>
      <c r="K16" s="141">
        <v>86</v>
      </c>
      <c r="L16" s="141">
        <v>185</v>
      </c>
    </row>
    <row r="17" spans="1:12" ht="10.5" customHeight="1">
      <c r="A17" s="34" t="s">
        <v>57</v>
      </c>
      <c r="B17" s="141">
        <v>71.65</v>
      </c>
      <c r="C17" s="141">
        <v>405.21</v>
      </c>
      <c r="D17" s="141">
        <v>476.86</v>
      </c>
      <c r="E17" s="142"/>
      <c r="F17" s="142">
        <v>62.3</v>
      </c>
      <c r="G17" s="142">
        <v>409.87</v>
      </c>
      <c r="H17" s="141">
        <v>472.17</v>
      </c>
      <c r="I17" s="142"/>
      <c r="J17" s="141">
        <v>71.5</v>
      </c>
      <c r="K17" s="141">
        <v>453.68</v>
      </c>
      <c r="L17" s="141">
        <v>525.18</v>
      </c>
    </row>
    <row r="18" spans="1:12" ht="10.5" customHeight="1">
      <c r="A18" s="34" t="s">
        <v>228</v>
      </c>
      <c r="B18" s="141">
        <v>46</v>
      </c>
      <c r="C18" s="141">
        <v>279</v>
      </c>
      <c r="D18" s="141">
        <v>324</v>
      </c>
      <c r="E18" s="142"/>
      <c r="F18" s="142">
        <v>42</v>
      </c>
      <c r="G18" s="142">
        <v>265</v>
      </c>
      <c r="H18" s="141">
        <v>307</v>
      </c>
      <c r="I18" s="142"/>
      <c r="J18" s="141">
        <v>36</v>
      </c>
      <c r="K18" s="141">
        <v>248</v>
      </c>
      <c r="L18" s="141">
        <v>284</v>
      </c>
    </row>
    <row r="19" spans="1:12" ht="10.5" customHeight="1">
      <c r="A19" s="34" t="s">
        <v>58</v>
      </c>
      <c r="B19" s="141">
        <v>4.25</v>
      </c>
      <c r="C19" s="141">
        <v>14.5</v>
      </c>
      <c r="D19" s="141">
        <v>18.75</v>
      </c>
      <c r="E19" s="142"/>
      <c r="F19" s="142">
        <v>4</v>
      </c>
      <c r="G19" s="142">
        <v>13.75</v>
      </c>
      <c r="H19" s="141">
        <v>17.75</v>
      </c>
      <c r="I19" s="142"/>
      <c r="J19" s="141">
        <v>3</v>
      </c>
      <c r="K19" s="141">
        <v>15.75</v>
      </c>
      <c r="L19" s="141">
        <v>18.75</v>
      </c>
    </row>
    <row r="20" spans="1:12" ht="10.5" customHeight="1">
      <c r="A20" s="34" t="s">
        <v>59</v>
      </c>
      <c r="B20" s="141">
        <v>1</v>
      </c>
      <c r="C20" s="141">
        <v>5</v>
      </c>
      <c r="D20" s="141">
        <v>6</v>
      </c>
      <c r="E20" s="142"/>
      <c r="F20" s="142">
        <v>0.25</v>
      </c>
      <c r="G20" s="142">
        <v>7.75</v>
      </c>
      <c r="H20" s="141">
        <v>8</v>
      </c>
      <c r="I20" s="142"/>
      <c r="J20" s="141">
        <v>2.25</v>
      </c>
      <c r="K20" s="141">
        <v>5.5</v>
      </c>
      <c r="L20" s="141">
        <v>7.75</v>
      </c>
    </row>
    <row r="21" spans="1:12" ht="10.5" customHeight="1">
      <c r="A21" s="34" t="s">
        <v>141</v>
      </c>
      <c r="B21" s="141">
        <v>6</v>
      </c>
      <c r="C21" s="141">
        <v>17</v>
      </c>
      <c r="D21" s="141">
        <v>23</v>
      </c>
      <c r="E21" s="142"/>
      <c r="F21" s="142">
        <v>3</v>
      </c>
      <c r="G21" s="142">
        <v>11</v>
      </c>
      <c r="H21" s="141">
        <v>14</v>
      </c>
      <c r="I21" s="142"/>
      <c r="J21" s="141">
        <v>3</v>
      </c>
      <c r="K21" s="141">
        <v>7</v>
      </c>
      <c r="L21" s="141">
        <v>10</v>
      </c>
    </row>
    <row r="22" spans="1:12" ht="10.5" customHeight="1">
      <c r="A22" s="34" t="s">
        <v>142</v>
      </c>
      <c r="B22" s="141">
        <v>0</v>
      </c>
      <c r="C22" s="141">
        <v>0</v>
      </c>
      <c r="D22" s="141">
        <v>0</v>
      </c>
      <c r="E22" s="141"/>
      <c r="F22" s="141">
        <v>0</v>
      </c>
      <c r="G22" s="141">
        <v>0</v>
      </c>
      <c r="H22" s="141">
        <v>0</v>
      </c>
      <c r="I22" s="141"/>
      <c r="J22" s="141">
        <v>0</v>
      </c>
      <c r="K22" s="141">
        <v>0</v>
      </c>
      <c r="L22" s="141">
        <v>0</v>
      </c>
    </row>
    <row r="23" spans="1:12" ht="10.5" customHeight="1">
      <c r="A23" s="34" t="s">
        <v>144</v>
      </c>
      <c r="B23" s="141">
        <v>0</v>
      </c>
      <c r="C23" s="141">
        <v>0</v>
      </c>
      <c r="D23" s="141">
        <v>0</v>
      </c>
      <c r="E23" s="141"/>
      <c r="F23" s="141">
        <v>0</v>
      </c>
      <c r="G23" s="141">
        <v>0</v>
      </c>
      <c r="H23" s="141">
        <v>0</v>
      </c>
      <c r="I23" s="141"/>
      <c r="J23" s="141">
        <v>0</v>
      </c>
      <c r="K23" s="141">
        <v>1</v>
      </c>
      <c r="L23" s="141">
        <v>1</v>
      </c>
    </row>
    <row r="24" spans="1:12" ht="10.5" customHeight="1">
      <c r="A24" s="34" t="s">
        <v>143</v>
      </c>
      <c r="B24" s="141">
        <v>0</v>
      </c>
      <c r="C24" s="141">
        <v>0</v>
      </c>
      <c r="D24" s="141">
        <v>0</v>
      </c>
      <c r="E24" s="141"/>
      <c r="F24" s="141">
        <v>0</v>
      </c>
      <c r="G24" s="141">
        <v>0</v>
      </c>
      <c r="H24" s="141">
        <v>0</v>
      </c>
      <c r="I24" s="141"/>
      <c r="J24" s="141">
        <v>1</v>
      </c>
      <c r="K24" s="141">
        <v>0</v>
      </c>
      <c r="L24" s="141">
        <v>1</v>
      </c>
    </row>
    <row r="25" spans="1:12" ht="10.5" customHeight="1">
      <c r="A25" s="34" t="s">
        <v>60</v>
      </c>
      <c r="B25" s="141">
        <v>41.25</v>
      </c>
      <c r="C25" s="141">
        <v>130.18</v>
      </c>
      <c r="D25" s="141">
        <v>171.43</v>
      </c>
      <c r="E25" s="142"/>
      <c r="F25" s="142">
        <v>40.5</v>
      </c>
      <c r="G25" s="142">
        <v>128.66</v>
      </c>
      <c r="H25" s="141">
        <v>169.16</v>
      </c>
      <c r="I25" s="142"/>
      <c r="J25" s="141">
        <v>38.6</v>
      </c>
      <c r="K25" s="141">
        <v>139.57</v>
      </c>
      <c r="L25" s="141">
        <v>178.17</v>
      </c>
    </row>
    <row r="26" spans="1:12" ht="10.5" customHeight="1">
      <c r="A26" s="34" t="s">
        <v>61</v>
      </c>
      <c r="B26" s="141">
        <v>50.5</v>
      </c>
      <c r="C26" s="141">
        <v>48.25</v>
      </c>
      <c r="D26" s="141">
        <v>98.75</v>
      </c>
      <c r="E26" s="142"/>
      <c r="F26" s="142">
        <v>46.5</v>
      </c>
      <c r="G26" s="142">
        <v>43.5</v>
      </c>
      <c r="H26" s="141">
        <v>90</v>
      </c>
      <c r="I26" s="142"/>
      <c r="J26" s="141">
        <v>63.2</v>
      </c>
      <c r="K26" s="141">
        <v>77.95</v>
      </c>
      <c r="L26" s="141">
        <v>141.15</v>
      </c>
    </row>
    <row r="27" spans="1:12" ht="10.5" customHeight="1">
      <c r="A27" s="34" t="s">
        <v>62</v>
      </c>
      <c r="B27" s="141">
        <v>13</v>
      </c>
      <c r="C27" s="141">
        <v>28</v>
      </c>
      <c r="D27" s="141">
        <v>41</v>
      </c>
      <c r="E27" s="142"/>
      <c r="F27" s="142">
        <v>11</v>
      </c>
      <c r="G27" s="142">
        <v>30</v>
      </c>
      <c r="H27" s="141">
        <v>41</v>
      </c>
      <c r="I27" s="142"/>
      <c r="J27" s="141">
        <v>11</v>
      </c>
      <c r="K27" s="141">
        <v>31</v>
      </c>
      <c r="L27" s="141">
        <v>42</v>
      </c>
    </row>
    <row r="28" spans="1:12" ht="10.5" customHeight="1">
      <c r="A28" s="34" t="s">
        <v>63</v>
      </c>
      <c r="B28" s="141">
        <v>1</v>
      </c>
      <c r="C28" s="141">
        <v>44</v>
      </c>
      <c r="D28" s="141">
        <v>45</v>
      </c>
      <c r="E28" s="142"/>
      <c r="F28" s="142">
        <v>1</v>
      </c>
      <c r="G28" s="142">
        <v>43</v>
      </c>
      <c r="H28" s="141">
        <v>44</v>
      </c>
      <c r="I28" s="142"/>
      <c r="J28" s="141">
        <v>1</v>
      </c>
      <c r="K28" s="141">
        <v>43</v>
      </c>
      <c r="L28" s="141">
        <v>44</v>
      </c>
    </row>
    <row r="29" spans="1:12" ht="10.5" customHeight="1">
      <c r="A29" s="34" t="s">
        <v>64</v>
      </c>
      <c r="B29" s="141">
        <v>1</v>
      </c>
      <c r="C29" s="141">
        <v>10</v>
      </c>
      <c r="D29" s="141">
        <v>11</v>
      </c>
      <c r="E29" s="141"/>
      <c r="F29" s="141">
        <v>1</v>
      </c>
      <c r="G29" s="141">
        <v>10</v>
      </c>
      <c r="H29" s="141">
        <v>11</v>
      </c>
      <c r="I29" s="141"/>
      <c r="J29" s="141">
        <v>1</v>
      </c>
      <c r="K29" s="141">
        <v>11</v>
      </c>
      <c r="L29" s="141">
        <v>12</v>
      </c>
    </row>
    <row r="30" spans="1:12" ht="10.5" customHeight="1">
      <c r="A30" s="34" t="s">
        <v>145</v>
      </c>
      <c r="B30" s="141">
        <v>0</v>
      </c>
      <c r="C30" s="141">
        <v>0</v>
      </c>
      <c r="D30" s="141">
        <v>0</v>
      </c>
      <c r="E30" s="141"/>
      <c r="F30" s="141">
        <v>0</v>
      </c>
      <c r="G30" s="141">
        <v>0</v>
      </c>
      <c r="H30" s="141">
        <v>0</v>
      </c>
      <c r="I30" s="141"/>
      <c r="J30" s="141">
        <v>0</v>
      </c>
      <c r="K30" s="141">
        <v>0</v>
      </c>
      <c r="L30" s="141">
        <v>0</v>
      </c>
    </row>
    <row r="31" spans="1:12" ht="10.5" customHeight="1">
      <c r="A31" s="34" t="s">
        <v>65</v>
      </c>
      <c r="B31" s="141">
        <v>0</v>
      </c>
      <c r="C31" s="141">
        <v>4</v>
      </c>
      <c r="D31" s="141">
        <v>4</v>
      </c>
      <c r="E31" s="142"/>
      <c r="F31" s="141">
        <v>0</v>
      </c>
      <c r="G31" s="141">
        <v>5</v>
      </c>
      <c r="H31" s="141">
        <v>5</v>
      </c>
      <c r="I31" s="142"/>
      <c r="J31" s="141">
        <v>0</v>
      </c>
      <c r="K31" s="141">
        <v>4</v>
      </c>
      <c r="L31" s="141">
        <v>4</v>
      </c>
    </row>
    <row r="32" spans="1:12" ht="10.5" customHeight="1">
      <c r="A32" s="34" t="s">
        <v>66</v>
      </c>
      <c r="B32" s="141">
        <v>5.25</v>
      </c>
      <c r="C32" s="141">
        <v>10</v>
      </c>
      <c r="D32" s="141">
        <v>15.25</v>
      </c>
      <c r="E32" s="142"/>
      <c r="F32" s="142">
        <v>5</v>
      </c>
      <c r="G32" s="142">
        <v>6</v>
      </c>
      <c r="H32" s="141">
        <v>11</v>
      </c>
      <c r="I32" s="142"/>
      <c r="J32" s="141">
        <v>4</v>
      </c>
      <c r="K32" s="141">
        <v>8</v>
      </c>
      <c r="L32" s="141">
        <v>12</v>
      </c>
    </row>
    <row r="33" spans="1:12" ht="15" customHeight="1">
      <c r="A33" s="27"/>
      <c r="B33" s="143"/>
      <c r="C33" s="143"/>
      <c r="D33" s="142"/>
      <c r="E33" s="142"/>
      <c r="F33" s="143"/>
      <c r="G33" s="143"/>
      <c r="H33" s="143"/>
      <c r="I33" s="142"/>
      <c r="J33" s="143"/>
      <c r="K33" s="143"/>
      <c r="L33" s="142"/>
    </row>
    <row r="34" spans="1:59" s="9" customFormat="1" ht="12.75" customHeight="1">
      <c r="A34" s="37" t="s">
        <v>47</v>
      </c>
      <c r="B34" s="48">
        <f>SUM(B7:B33)</f>
        <v>1585.25</v>
      </c>
      <c r="C34" s="48">
        <f>SUM(C7:C33)</f>
        <v>4017.7</v>
      </c>
      <c r="D34" s="48">
        <f>SUM(D7:D33)</f>
        <v>5601.95</v>
      </c>
      <c r="E34" s="48"/>
      <c r="F34" s="48">
        <f>SUM(F7:F33)</f>
        <v>1499.1200000000001</v>
      </c>
      <c r="G34" s="48">
        <f>SUM(G7:G33)</f>
        <v>3923.9799999999996</v>
      </c>
      <c r="H34" s="48">
        <f>SUM(H7:H33)</f>
        <v>5423.1</v>
      </c>
      <c r="I34" s="48"/>
      <c r="J34" s="48">
        <f>SUM(J7:J33)</f>
        <v>1493.34</v>
      </c>
      <c r="K34" s="48">
        <f>SUM(K7:K33)</f>
        <v>3953.5999999999995</v>
      </c>
      <c r="L34" s="48">
        <f>SUM(L7:L33)</f>
        <v>5446.94</v>
      </c>
      <c r="M34" s="22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</row>
    <row r="35" spans="6:8" ht="11.25">
      <c r="F35" s="123"/>
      <c r="G35" s="123"/>
      <c r="H35" s="123"/>
    </row>
    <row r="36" spans="6:12" ht="11.25">
      <c r="F36" s="124"/>
      <c r="G36" s="124"/>
      <c r="H36" s="124"/>
      <c r="J36" s="123"/>
      <c r="K36" s="123"/>
      <c r="L36" s="123"/>
    </row>
    <row r="37" spans="10:12" ht="11.25">
      <c r="J37" s="123"/>
      <c r="K37" s="123"/>
      <c r="L37" s="123"/>
    </row>
    <row r="38" ht="11.25">
      <c r="J38" s="135"/>
    </row>
    <row r="40" ht="11.25">
      <c r="M40"/>
    </row>
  </sheetData>
  <sheetProtection/>
  <mergeCells count="4">
    <mergeCell ref="A4:A5"/>
    <mergeCell ref="J4:L4"/>
    <mergeCell ref="F4:H4"/>
    <mergeCell ref="B4:D4"/>
  </mergeCells>
  <printOptions/>
  <pageMargins left="0.75" right="0.75" top="1" bottom="1" header="0.5" footer="0.5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0"/>
  <sheetViews>
    <sheetView showGridLines="0" zoomScale="205" zoomScaleNormal="205" zoomScalePageLayoutView="0" workbookViewId="0" topLeftCell="A1">
      <selection activeCell="K1" sqref="K1:W16384"/>
    </sheetView>
  </sheetViews>
  <sheetFormatPr defaultColWidth="9.33203125" defaultRowHeight="11.25"/>
  <cols>
    <col min="1" max="1" width="16" style="0" customWidth="1"/>
    <col min="2" max="3" width="10.83203125" style="0" customWidth="1"/>
    <col min="4" max="4" width="8.5" style="0" customWidth="1"/>
    <col min="5" max="6" width="10.83203125" style="0" customWidth="1"/>
    <col min="7" max="7" width="8.5" style="0" customWidth="1"/>
    <col min="8" max="8" width="12.16015625" style="0" customWidth="1"/>
    <col min="9" max="9" width="13" style="0" customWidth="1"/>
    <col min="11" max="23" width="9.33203125" style="9" customWidth="1"/>
  </cols>
  <sheetData>
    <row r="1" s="9" customFormat="1" ht="19.5" customHeight="1">
      <c r="A1" s="89" t="s">
        <v>202</v>
      </c>
    </row>
    <row r="2" spans="1:2" s="9" customFormat="1" ht="15" customHeight="1">
      <c r="A2" s="95" t="s">
        <v>230</v>
      </c>
      <c r="B2" s="96"/>
    </row>
    <row r="3" ht="7.5" customHeight="1"/>
    <row r="4" spans="1:23" s="4" customFormat="1" ht="15" customHeight="1">
      <c r="A4" s="39"/>
      <c r="B4" s="166" t="s">
        <v>71</v>
      </c>
      <c r="C4" s="166"/>
      <c r="D4" s="40"/>
      <c r="E4" s="166" t="s">
        <v>72</v>
      </c>
      <c r="F4" s="166"/>
      <c r="G4" s="40"/>
      <c r="H4" s="166" t="s">
        <v>73</v>
      </c>
      <c r="I4" s="166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s="4" customFormat="1" ht="15" customHeight="1">
      <c r="A5" s="41" t="s">
        <v>67</v>
      </c>
      <c r="B5" s="42" t="s">
        <v>68</v>
      </c>
      <c r="C5" s="42" t="s">
        <v>69</v>
      </c>
      <c r="D5" s="42"/>
      <c r="E5" s="42" t="s">
        <v>70</v>
      </c>
      <c r="F5" s="42" t="s">
        <v>69</v>
      </c>
      <c r="G5" s="42"/>
      <c r="H5" s="42" t="s">
        <v>70</v>
      </c>
      <c r="I5" s="42" t="s">
        <v>69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s="17" customFormat="1" ht="15" customHeight="1">
      <c r="A6" s="97" t="s">
        <v>39</v>
      </c>
      <c r="B6" s="98">
        <v>56684</v>
      </c>
      <c r="C6" s="98">
        <v>58743</v>
      </c>
      <c r="D6" s="85"/>
      <c r="E6" s="92">
        <v>41.9</v>
      </c>
      <c r="F6" s="92">
        <v>42.2</v>
      </c>
      <c r="G6" s="92"/>
      <c r="H6" s="92">
        <v>15.5</v>
      </c>
      <c r="I6" s="92">
        <v>15.2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s="17" customFormat="1" ht="15" customHeight="1">
      <c r="A7" s="97" t="s">
        <v>41</v>
      </c>
      <c r="B7" s="98">
        <v>58406</v>
      </c>
      <c r="C7" s="98">
        <v>60212</v>
      </c>
      <c r="D7" s="85"/>
      <c r="E7" s="92">
        <v>41.7</v>
      </c>
      <c r="F7" s="92">
        <v>42</v>
      </c>
      <c r="G7" s="92"/>
      <c r="H7" s="92">
        <v>15.2</v>
      </c>
      <c r="I7" s="92">
        <v>15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s="17" customFormat="1" ht="15" customHeight="1">
      <c r="A8" s="97" t="s">
        <v>43</v>
      </c>
      <c r="B8" s="98">
        <v>58741</v>
      </c>
      <c r="C8" s="98">
        <v>60212</v>
      </c>
      <c r="D8" s="85"/>
      <c r="E8" s="92">
        <v>41.7</v>
      </c>
      <c r="F8" s="92">
        <v>41.8</v>
      </c>
      <c r="G8" s="92"/>
      <c r="H8" s="92">
        <v>15.1</v>
      </c>
      <c r="I8" s="92">
        <v>14.9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s="17" customFormat="1" ht="15" customHeight="1">
      <c r="A9" s="97" t="s">
        <v>140</v>
      </c>
      <c r="B9" s="98">
        <v>60401</v>
      </c>
      <c r="C9" s="98">
        <v>62018</v>
      </c>
      <c r="D9" s="85"/>
      <c r="E9" s="92">
        <v>41.5</v>
      </c>
      <c r="F9" s="92">
        <v>41.9</v>
      </c>
      <c r="G9" s="92"/>
      <c r="H9" s="92">
        <v>14.7</v>
      </c>
      <c r="I9" s="92">
        <v>14.6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17" customFormat="1" ht="15" customHeight="1">
      <c r="A10" s="97" t="s">
        <v>158</v>
      </c>
      <c r="B10" s="98">
        <v>62412.54</v>
      </c>
      <c r="C10" s="98">
        <v>63879</v>
      </c>
      <c r="D10" s="85"/>
      <c r="E10" s="92">
        <v>41.37</v>
      </c>
      <c r="F10" s="92">
        <v>41.9</v>
      </c>
      <c r="G10" s="92"/>
      <c r="H10" s="92">
        <v>14.5</v>
      </c>
      <c r="I10" s="92">
        <v>14.31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s="17" customFormat="1" ht="15" customHeight="1">
      <c r="A11" s="97" t="s">
        <v>160</v>
      </c>
      <c r="B11" s="98">
        <v>62360.24</v>
      </c>
      <c r="C11" s="98">
        <v>63879</v>
      </c>
      <c r="D11" s="85"/>
      <c r="E11" s="92">
        <v>41.17</v>
      </c>
      <c r="F11" s="92">
        <v>41.9</v>
      </c>
      <c r="G11" s="92"/>
      <c r="H11" s="92">
        <v>14.1</v>
      </c>
      <c r="I11" s="92">
        <v>13.87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s="17" customFormat="1" ht="15" customHeight="1">
      <c r="A12" s="97" t="s">
        <v>166</v>
      </c>
      <c r="B12" s="98">
        <v>70678.74</v>
      </c>
      <c r="C12" s="98">
        <v>71749</v>
      </c>
      <c r="D12" s="85"/>
      <c r="E12" s="92">
        <v>41.54</v>
      </c>
      <c r="F12" s="92">
        <v>42.4</v>
      </c>
      <c r="G12" s="92"/>
      <c r="H12" s="92">
        <v>14.51</v>
      </c>
      <c r="I12" s="92">
        <v>14.38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s="17" customFormat="1" ht="15" customHeight="1">
      <c r="A13" s="97" t="s">
        <v>168</v>
      </c>
      <c r="B13" s="98">
        <v>74244.6</v>
      </c>
      <c r="C13" s="98">
        <v>74619</v>
      </c>
      <c r="D13" s="85"/>
      <c r="E13" s="92">
        <v>41.75729589951974</v>
      </c>
      <c r="F13" s="92">
        <v>42.7</v>
      </c>
      <c r="G13" s="92"/>
      <c r="H13" s="92">
        <v>14.7</v>
      </c>
      <c r="I13" s="92">
        <v>14.46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s="17" customFormat="1" ht="15" customHeight="1">
      <c r="A14" s="97" t="s">
        <v>175</v>
      </c>
      <c r="B14" s="98">
        <v>77743.81</v>
      </c>
      <c r="C14" s="98">
        <v>77604</v>
      </c>
      <c r="D14" s="85"/>
      <c r="E14" s="92">
        <v>41.99</v>
      </c>
      <c r="F14" s="92">
        <v>43.1</v>
      </c>
      <c r="G14" s="92"/>
      <c r="H14" s="92">
        <v>14.77</v>
      </c>
      <c r="I14" s="92">
        <v>14.49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s="17" customFormat="1" ht="15" customHeight="1">
      <c r="A15" s="97" t="s">
        <v>178</v>
      </c>
      <c r="B15" s="98">
        <v>78318</v>
      </c>
      <c r="C15" s="98">
        <v>77604</v>
      </c>
      <c r="D15" s="85"/>
      <c r="E15" s="92">
        <v>42.1</v>
      </c>
      <c r="F15" s="92">
        <v>43.2</v>
      </c>
      <c r="G15" s="85"/>
      <c r="H15" s="92">
        <v>14.77</v>
      </c>
      <c r="I15" s="92">
        <v>14.4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s="17" customFormat="1" ht="15" customHeight="1">
      <c r="A16" s="97" t="s">
        <v>181</v>
      </c>
      <c r="B16" s="98">
        <v>79093.82384128805</v>
      </c>
      <c r="C16" s="98">
        <v>78104</v>
      </c>
      <c r="D16" s="85"/>
      <c r="E16" s="92">
        <v>42.242668200115155</v>
      </c>
      <c r="F16" s="92">
        <v>43.5</v>
      </c>
      <c r="G16" s="85"/>
      <c r="H16" s="92">
        <v>14.970076672417107</v>
      </c>
      <c r="I16" s="92">
        <v>14.83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s="17" customFormat="1" ht="15" customHeight="1">
      <c r="A17" s="97" t="s">
        <v>208</v>
      </c>
      <c r="B17" s="98">
        <v>79325.93</v>
      </c>
      <c r="C17" s="98">
        <v>79666</v>
      </c>
      <c r="D17" s="85"/>
      <c r="E17" s="92">
        <v>42.12</v>
      </c>
      <c r="F17" s="92">
        <v>43.25</v>
      </c>
      <c r="G17" s="85"/>
      <c r="H17" s="92">
        <v>14.7</v>
      </c>
      <c r="I17" s="92">
        <v>14.6916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9" s="9" customFormat="1" ht="15" customHeight="1">
      <c r="A18" s="10"/>
      <c r="B18" s="10"/>
      <c r="C18" s="10"/>
      <c r="D18" s="10"/>
      <c r="E18" s="10"/>
      <c r="F18" s="10"/>
      <c r="G18" s="10"/>
      <c r="H18" s="157"/>
      <c r="I18" s="10" t="s">
        <v>159</v>
      </c>
    </row>
    <row r="30" ht="11.25">
      <c r="E30" t="s">
        <v>148</v>
      </c>
    </row>
    <row r="39" spans="27:31" ht="11.25">
      <c r="AA39" s="160"/>
      <c r="AB39" s="160"/>
      <c r="AC39" s="160"/>
      <c r="AD39" s="160"/>
      <c r="AE39" s="160"/>
    </row>
    <row r="40" spans="27:31" ht="11.25">
      <c r="AA40" s="160"/>
      <c r="AB40" s="160"/>
      <c r="AC40" s="160"/>
      <c r="AD40" s="160"/>
      <c r="AE40" s="160"/>
    </row>
  </sheetData>
  <sheetProtection/>
  <mergeCells count="3">
    <mergeCell ref="B4:C4"/>
    <mergeCell ref="E4:F4"/>
    <mergeCell ref="H4:I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U24"/>
  <sheetViews>
    <sheetView showGridLines="0" zoomScalePageLayoutView="0" workbookViewId="0" topLeftCell="A1">
      <selection activeCell="H32" sqref="H32"/>
    </sheetView>
  </sheetViews>
  <sheetFormatPr defaultColWidth="9.33203125" defaultRowHeight="11.25"/>
  <cols>
    <col min="1" max="1" width="15.16015625" style="0" customWidth="1"/>
    <col min="2" max="3" width="13.66015625" style="0" customWidth="1"/>
    <col min="4" max="4" width="4.5" style="0" customWidth="1"/>
    <col min="5" max="6" width="13.66015625" style="0" customWidth="1"/>
    <col min="7" max="7" width="3.33203125" style="0" customWidth="1"/>
    <col min="8" max="8" width="13.66015625" style="0" customWidth="1"/>
    <col min="9" max="9" width="12.16015625" style="0" customWidth="1"/>
    <col min="12" max="99" width="9.33203125" style="95" customWidth="1"/>
  </cols>
  <sheetData>
    <row r="1" spans="1:99" s="87" customFormat="1" ht="16.5" customHeight="1">
      <c r="A1" s="89" t="s">
        <v>203</v>
      </c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</row>
    <row r="2" s="95" customFormat="1" ht="15" customHeight="1">
      <c r="A2" s="95" t="s">
        <v>229</v>
      </c>
    </row>
    <row r="3" ht="6" customHeight="1"/>
    <row r="4" spans="1:99" s="4" customFormat="1" ht="15" customHeight="1">
      <c r="A4" s="40"/>
      <c r="B4" s="166" t="s">
        <v>71</v>
      </c>
      <c r="C4" s="166"/>
      <c r="D4" s="40"/>
      <c r="E4" s="166" t="s">
        <v>72</v>
      </c>
      <c r="F4" s="166"/>
      <c r="G4" s="40"/>
      <c r="H4" s="166" t="s">
        <v>73</v>
      </c>
      <c r="I4" s="166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</row>
    <row r="5" spans="1:99" s="4" customFormat="1" ht="15" customHeight="1">
      <c r="A5" s="41" t="s">
        <v>67</v>
      </c>
      <c r="B5" s="42" t="s">
        <v>68</v>
      </c>
      <c r="C5" s="42" t="s">
        <v>69</v>
      </c>
      <c r="D5" s="42"/>
      <c r="E5" s="42" t="s">
        <v>70</v>
      </c>
      <c r="F5" s="42" t="s">
        <v>69</v>
      </c>
      <c r="G5" s="42"/>
      <c r="H5" s="42" t="s">
        <v>70</v>
      </c>
      <c r="I5" s="42" t="s">
        <v>69</v>
      </c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</row>
    <row r="6" spans="1:99" s="17" customFormat="1" ht="15" customHeight="1">
      <c r="A6" s="87" t="s">
        <v>39</v>
      </c>
      <c r="B6" s="98">
        <v>80856</v>
      </c>
      <c r="C6" s="98">
        <v>77215</v>
      </c>
      <c r="D6" s="85"/>
      <c r="E6" s="92">
        <v>46.8</v>
      </c>
      <c r="F6" s="92">
        <v>47.7</v>
      </c>
      <c r="G6" s="92"/>
      <c r="H6" s="92">
        <v>22.6</v>
      </c>
      <c r="I6" s="92">
        <v>23.3</v>
      </c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</row>
    <row r="7" spans="1:99" s="17" customFormat="1" ht="15" customHeight="1">
      <c r="A7" s="87" t="s">
        <v>41</v>
      </c>
      <c r="B7" s="98">
        <v>83199</v>
      </c>
      <c r="C7" s="98">
        <v>79145</v>
      </c>
      <c r="D7" s="85"/>
      <c r="E7" s="92">
        <v>46.7</v>
      </c>
      <c r="F7" s="92">
        <v>48.3</v>
      </c>
      <c r="G7" s="92"/>
      <c r="H7" s="92">
        <v>22.4</v>
      </c>
      <c r="I7" s="92">
        <v>23.9</v>
      </c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</row>
    <row r="8" spans="1:99" s="17" customFormat="1" ht="15" customHeight="1">
      <c r="A8" s="87" t="s">
        <v>43</v>
      </c>
      <c r="B8" s="98">
        <v>85214</v>
      </c>
      <c r="C8" s="98">
        <v>79145</v>
      </c>
      <c r="D8" s="85"/>
      <c r="E8" s="92">
        <v>47.5</v>
      </c>
      <c r="F8" s="92">
        <v>48.4</v>
      </c>
      <c r="G8" s="92"/>
      <c r="H8" s="92">
        <v>23.4</v>
      </c>
      <c r="I8" s="92">
        <v>24.5</v>
      </c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</row>
    <row r="9" spans="1:99" s="17" customFormat="1" ht="15" customHeight="1">
      <c r="A9" s="87" t="s">
        <v>140</v>
      </c>
      <c r="B9" s="98">
        <v>85347</v>
      </c>
      <c r="C9" s="98">
        <v>81521</v>
      </c>
      <c r="D9" s="85"/>
      <c r="E9" s="92">
        <v>46.9</v>
      </c>
      <c r="F9" s="92">
        <v>47.8</v>
      </c>
      <c r="G9" s="92"/>
      <c r="H9" s="92">
        <v>22.7</v>
      </c>
      <c r="I9" s="92">
        <v>24.1</v>
      </c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</row>
    <row r="10" spans="1:99" s="17" customFormat="1" ht="15" customHeight="1">
      <c r="A10" s="87" t="s">
        <v>158</v>
      </c>
      <c r="B10" s="98">
        <v>87406.82</v>
      </c>
      <c r="C10" s="98">
        <v>83965.24</v>
      </c>
      <c r="D10" s="85"/>
      <c r="E10" s="92">
        <v>46.95</v>
      </c>
      <c r="F10" s="92">
        <v>47.5</v>
      </c>
      <c r="G10" s="92"/>
      <c r="H10" s="92">
        <v>22.49</v>
      </c>
      <c r="I10" s="92">
        <v>23.76</v>
      </c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</row>
    <row r="11" spans="1:99" s="17" customFormat="1" ht="15" customHeight="1">
      <c r="A11" s="87" t="s">
        <v>160</v>
      </c>
      <c r="B11" s="98">
        <v>91463.62</v>
      </c>
      <c r="C11" s="98">
        <v>88915.24</v>
      </c>
      <c r="D11" s="85"/>
      <c r="E11" s="92">
        <v>47.16</v>
      </c>
      <c r="F11" s="92">
        <v>47.25</v>
      </c>
      <c r="G11" s="92"/>
      <c r="H11" s="92">
        <v>22.2</v>
      </c>
      <c r="I11" s="92">
        <v>23.36</v>
      </c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</row>
    <row r="12" spans="1:99" s="17" customFormat="1" ht="15" customHeight="1">
      <c r="A12" s="87" t="s">
        <v>166</v>
      </c>
      <c r="B12" s="98">
        <v>98878.47</v>
      </c>
      <c r="C12" s="98">
        <v>98159</v>
      </c>
      <c r="D12" s="85"/>
      <c r="E12" s="92">
        <v>47.72</v>
      </c>
      <c r="F12" s="92">
        <v>47.6</v>
      </c>
      <c r="G12" s="92"/>
      <c r="H12" s="92">
        <v>23.13</v>
      </c>
      <c r="I12" s="92">
        <v>23.87</v>
      </c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</row>
    <row r="13" spans="1:99" s="17" customFormat="1" ht="15" customHeight="1">
      <c r="A13" s="87" t="s">
        <v>168</v>
      </c>
      <c r="B13" s="98">
        <v>102799.93494252874</v>
      </c>
      <c r="C13" s="98">
        <v>100557.52</v>
      </c>
      <c r="D13" s="85"/>
      <c r="E13" s="92">
        <v>48.690804597701145</v>
      </c>
      <c r="F13" s="92">
        <v>48.8</v>
      </c>
      <c r="G13" s="92"/>
      <c r="H13" s="92">
        <v>24.162413793103433</v>
      </c>
      <c r="I13" s="92">
        <v>24.84</v>
      </c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</row>
    <row r="14" spans="1:99" s="17" customFormat="1" ht="15" customHeight="1">
      <c r="A14" s="87" t="s">
        <v>175</v>
      </c>
      <c r="B14" s="98">
        <v>107614.18529411766</v>
      </c>
      <c r="C14" s="98">
        <v>103186</v>
      </c>
      <c r="D14" s="85"/>
      <c r="E14" s="92">
        <v>49.01294117647059</v>
      </c>
      <c r="F14" s="92">
        <v>49.2</v>
      </c>
      <c r="G14" s="92"/>
      <c r="H14" s="92">
        <v>24.0104705882353</v>
      </c>
      <c r="I14" s="92">
        <v>24.61</v>
      </c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</row>
    <row r="15" spans="1:99" s="17" customFormat="1" ht="15" customHeight="1">
      <c r="A15" s="87" t="s">
        <v>178</v>
      </c>
      <c r="B15" s="98">
        <v>107795.1</v>
      </c>
      <c r="C15" s="98">
        <v>104504.62</v>
      </c>
      <c r="D15" s="85"/>
      <c r="E15" s="92">
        <v>48.9</v>
      </c>
      <c r="F15" s="92">
        <v>49.25</v>
      </c>
      <c r="G15" s="92"/>
      <c r="H15" s="92">
        <v>23.3</v>
      </c>
      <c r="I15" s="92">
        <v>23.38</v>
      </c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</row>
    <row r="16" spans="1:99" s="17" customFormat="1" ht="15" customHeight="1">
      <c r="A16" s="87" t="s">
        <v>181</v>
      </c>
      <c r="B16" s="98">
        <v>110174.75648648644</v>
      </c>
      <c r="C16" s="98">
        <v>104504.62</v>
      </c>
      <c r="D16" s="85"/>
      <c r="E16" s="92">
        <v>49.95810810810813</v>
      </c>
      <c r="F16" s="92">
        <v>49.8</v>
      </c>
      <c r="G16" s="92"/>
      <c r="H16" s="92">
        <v>24.030540540540542</v>
      </c>
      <c r="I16" s="92">
        <v>24.545</v>
      </c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</row>
    <row r="17" spans="1:99" s="17" customFormat="1" ht="15" customHeight="1">
      <c r="A17" s="87" t="s">
        <v>208</v>
      </c>
      <c r="B17" s="98">
        <v>109749.56</v>
      </c>
      <c r="C17" s="98">
        <v>105246</v>
      </c>
      <c r="D17" s="85"/>
      <c r="E17" s="92">
        <v>49.48</v>
      </c>
      <c r="F17" s="92">
        <v>50.29863</v>
      </c>
      <c r="G17" s="92"/>
      <c r="H17" s="92">
        <v>22.75</v>
      </c>
      <c r="I17" s="92">
        <v>25.0864</v>
      </c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</row>
    <row r="18" spans="1:99" s="9" customFormat="1" ht="15" customHeight="1">
      <c r="A18" s="10"/>
      <c r="B18" s="10"/>
      <c r="C18" s="10"/>
      <c r="D18" s="10"/>
      <c r="E18" s="10"/>
      <c r="F18" s="10"/>
      <c r="G18" s="10"/>
      <c r="H18" s="10"/>
      <c r="I18" s="10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</row>
    <row r="23" spans="2:10" ht="15">
      <c r="B23" s="44"/>
      <c r="E23" s="1"/>
      <c r="G23" s="1"/>
      <c r="H23" s="1"/>
      <c r="J23" s="1"/>
    </row>
    <row r="24" ht="15">
      <c r="B24" t="s">
        <v>148</v>
      </c>
    </row>
  </sheetData>
  <sheetProtection/>
  <mergeCells count="3">
    <mergeCell ref="B4:C4"/>
    <mergeCell ref="E4:F4"/>
    <mergeCell ref="H4:I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49"/>
  <sheetViews>
    <sheetView showGridLines="0" zoomScalePageLayoutView="0" workbookViewId="0" topLeftCell="A1">
      <selection activeCell="L1" sqref="L1:AT16384"/>
    </sheetView>
  </sheetViews>
  <sheetFormatPr defaultColWidth="9.33203125" defaultRowHeight="11.25"/>
  <cols>
    <col min="1" max="1" width="15.83203125" style="2" customWidth="1"/>
    <col min="2" max="2" width="12.5" style="1" customWidth="1"/>
    <col min="3" max="4" width="12.5" style="0" customWidth="1"/>
    <col min="5" max="5" width="12.5" style="1" customWidth="1"/>
    <col min="6" max="7" width="12.5" style="0" customWidth="1"/>
    <col min="8" max="8" width="12.5" style="1" customWidth="1"/>
    <col min="12" max="46" width="9.33203125" style="93" customWidth="1"/>
  </cols>
  <sheetData>
    <row r="1" spans="1:8" s="93" customFormat="1" ht="15" customHeight="1">
      <c r="A1" s="169" t="s">
        <v>226</v>
      </c>
      <c r="B1" s="170"/>
      <c r="C1" s="170"/>
      <c r="D1" s="170"/>
      <c r="E1" s="170"/>
      <c r="F1" s="170"/>
      <c r="G1" s="170"/>
      <c r="H1" s="170"/>
    </row>
    <row r="2" spans="1:46" s="102" customFormat="1" ht="15" customHeight="1">
      <c r="A2" s="99"/>
      <c r="B2" s="100"/>
      <c r="C2" s="101"/>
      <c r="D2" s="101"/>
      <c r="E2" s="100"/>
      <c r="F2" s="101"/>
      <c r="G2" s="101"/>
      <c r="H2" s="100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</row>
    <row r="3" spans="1:46" s="104" customFormat="1" ht="15" customHeight="1">
      <c r="A3" s="176" t="s">
        <v>77</v>
      </c>
      <c r="B3" s="175" t="s">
        <v>78</v>
      </c>
      <c r="C3" s="175"/>
      <c r="D3" s="103"/>
      <c r="E3" s="175" t="s">
        <v>81</v>
      </c>
      <c r="F3" s="175"/>
      <c r="G3" s="103"/>
      <c r="H3" s="167" t="s">
        <v>47</v>
      </c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</row>
    <row r="4" spans="1:46" s="104" customFormat="1" ht="15" customHeight="1">
      <c r="A4" s="177"/>
      <c r="B4" s="140" t="s">
        <v>79</v>
      </c>
      <c r="C4" s="106" t="s">
        <v>80</v>
      </c>
      <c r="D4" s="106"/>
      <c r="E4" s="140" t="s">
        <v>79</v>
      </c>
      <c r="F4" s="144" t="s">
        <v>80</v>
      </c>
      <c r="G4" s="106"/>
      <c r="H4" s="168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</row>
    <row r="5" spans="1:46" s="102" customFormat="1" ht="15" customHeight="1">
      <c r="A5" s="99"/>
      <c r="B5" s="145"/>
      <c r="C5" s="99"/>
      <c r="D5" s="99"/>
      <c r="E5" s="146"/>
      <c r="F5" s="147"/>
      <c r="G5" s="99"/>
      <c r="H5" s="145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</row>
    <row r="6" spans="1:8" s="93" customFormat="1" ht="15" customHeight="1">
      <c r="A6" s="107" t="s">
        <v>174</v>
      </c>
      <c r="B6" s="148">
        <v>14.04</v>
      </c>
      <c r="C6" s="149">
        <f aca="true" t="shared" si="0" ref="C6:C22">+(B6/$B$24)*100</f>
        <v>0.9609264316366547</v>
      </c>
      <c r="D6" s="146"/>
      <c r="E6" s="148">
        <v>80.18</v>
      </c>
      <c r="F6" s="149">
        <f aca="true" t="shared" si="1" ref="F6:F22">+(E6/$E$24)*100</f>
        <v>2.0462694756721582</v>
      </c>
      <c r="G6" s="108"/>
      <c r="H6" s="125">
        <f aca="true" t="shared" si="2" ref="H6:H22">+B6+E6</f>
        <v>94.22</v>
      </c>
    </row>
    <row r="7" spans="1:8" s="93" customFormat="1" ht="15" customHeight="1">
      <c r="A7" s="107" t="s">
        <v>74</v>
      </c>
      <c r="B7" s="148">
        <v>0</v>
      </c>
      <c r="C7" s="149">
        <f t="shared" si="0"/>
        <v>0</v>
      </c>
      <c r="D7" s="146"/>
      <c r="E7" s="148">
        <v>6.33</v>
      </c>
      <c r="F7" s="149">
        <f t="shared" si="1"/>
        <v>0.16154759018464404</v>
      </c>
      <c r="G7" s="108"/>
      <c r="H7" s="125">
        <f t="shared" si="2"/>
        <v>6.33</v>
      </c>
    </row>
    <row r="8" spans="1:8" s="93" customFormat="1" ht="15" customHeight="1">
      <c r="A8" s="107" t="s">
        <v>75</v>
      </c>
      <c r="B8" s="148">
        <v>2.25</v>
      </c>
      <c r="C8" s="149">
        <f t="shared" si="0"/>
        <v>0.15399462045459208</v>
      </c>
      <c r="D8" s="146"/>
      <c r="E8" s="148">
        <v>10.3</v>
      </c>
      <c r="F8" s="149">
        <f t="shared" si="1"/>
        <v>0.2628657470619011</v>
      </c>
      <c r="G8" s="108"/>
      <c r="H8" s="125">
        <f t="shared" si="2"/>
        <v>12.55</v>
      </c>
    </row>
    <row r="9" spans="1:8" s="93" customFormat="1" ht="15" customHeight="1">
      <c r="A9" s="107" t="s">
        <v>76</v>
      </c>
      <c r="B9" s="148">
        <v>13.15</v>
      </c>
      <c r="C9" s="149">
        <f t="shared" si="0"/>
        <v>0.9000130039901716</v>
      </c>
      <c r="D9" s="146"/>
      <c r="E9" s="148">
        <v>25.5</v>
      </c>
      <c r="F9" s="149">
        <f t="shared" si="1"/>
        <v>0.6507841310755803</v>
      </c>
      <c r="G9" s="108"/>
      <c r="H9" s="125">
        <f t="shared" si="2"/>
        <v>38.65</v>
      </c>
    </row>
    <row r="10" spans="1:8" s="93" customFormat="1" ht="15" customHeight="1">
      <c r="A10" s="107" t="s">
        <v>133</v>
      </c>
      <c r="B10" s="148">
        <v>15.65</v>
      </c>
      <c r="C10" s="149">
        <f t="shared" si="0"/>
        <v>1.0711181378286072</v>
      </c>
      <c r="D10" s="146"/>
      <c r="E10" s="148">
        <v>53.62</v>
      </c>
      <c r="F10" s="149">
        <f t="shared" si="1"/>
        <v>1.3684331415008868</v>
      </c>
      <c r="G10" s="108"/>
      <c r="H10" s="125">
        <f t="shared" si="2"/>
        <v>69.27</v>
      </c>
    </row>
    <row r="11" spans="1:8" s="93" customFormat="1" ht="15" customHeight="1">
      <c r="A11" s="107" t="s">
        <v>134</v>
      </c>
      <c r="B11" s="148">
        <v>21.75</v>
      </c>
      <c r="C11" s="149">
        <f t="shared" si="0"/>
        <v>1.4886146643943903</v>
      </c>
      <c r="D11" s="146"/>
      <c r="E11" s="148">
        <v>60.26</v>
      </c>
      <c r="F11" s="149">
        <f t="shared" si="1"/>
        <v>1.5378922250437046</v>
      </c>
      <c r="G11" s="108"/>
      <c r="H11" s="125">
        <f t="shared" si="2"/>
        <v>82.00999999999999</v>
      </c>
    </row>
    <row r="12" spans="1:8" s="93" customFormat="1" ht="15" customHeight="1">
      <c r="A12" s="107" t="s">
        <v>135</v>
      </c>
      <c r="B12" s="148">
        <v>27.5</v>
      </c>
      <c r="C12" s="149">
        <f t="shared" si="0"/>
        <v>1.8821564722227921</v>
      </c>
      <c r="D12" s="146"/>
      <c r="E12" s="148">
        <v>79.7</v>
      </c>
      <c r="F12" s="149">
        <f t="shared" si="1"/>
        <v>2.034019421440147</v>
      </c>
      <c r="G12" s="108"/>
      <c r="H12" s="125">
        <f t="shared" si="2"/>
        <v>107.2</v>
      </c>
    </row>
    <row r="13" spans="1:8" s="93" customFormat="1" ht="15" customHeight="1">
      <c r="A13" s="107" t="s">
        <v>136</v>
      </c>
      <c r="B13" s="148">
        <v>18</v>
      </c>
      <c r="C13" s="149">
        <f t="shared" si="0"/>
        <v>1.2319569636367367</v>
      </c>
      <c r="D13" s="146"/>
      <c r="E13" s="148">
        <v>86.15</v>
      </c>
      <c r="F13" s="149">
        <f t="shared" si="1"/>
        <v>2.198629525182794</v>
      </c>
      <c r="G13" s="108"/>
      <c r="H13" s="125">
        <f t="shared" si="2"/>
        <v>104.15</v>
      </c>
    </row>
    <row r="14" spans="1:8" s="93" customFormat="1" ht="15" customHeight="1">
      <c r="A14" s="107" t="s">
        <v>137</v>
      </c>
      <c r="B14" s="148">
        <v>18.75</v>
      </c>
      <c r="C14" s="149">
        <f t="shared" si="0"/>
        <v>1.2832885037882675</v>
      </c>
      <c r="D14" s="146"/>
      <c r="E14" s="148">
        <v>40.65</v>
      </c>
      <c r="F14" s="149">
        <f t="shared" si="1"/>
        <v>1.037426467773425</v>
      </c>
      <c r="G14" s="108"/>
      <c r="H14" s="125">
        <f t="shared" si="2"/>
        <v>59.4</v>
      </c>
    </row>
    <row r="15" spans="1:8" s="93" customFormat="1" ht="15" customHeight="1">
      <c r="A15" s="107" t="s">
        <v>138</v>
      </c>
      <c r="B15" s="148">
        <v>15</v>
      </c>
      <c r="C15" s="149">
        <f t="shared" si="0"/>
        <v>1.026630803030614</v>
      </c>
      <c r="D15" s="146"/>
      <c r="E15" s="148">
        <v>57.45</v>
      </c>
      <c r="F15" s="149">
        <f t="shared" si="1"/>
        <v>1.4661783658938075</v>
      </c>
      <c r="G15" s="108"/>
      <c r="H15" s="125">
        <f t="shared" si="2"/>
        <v>72.45</v>
      </c>
    </row>
    <row r="16" spans="1:8" s="93" customFormat="1" ht="15" customHeight="1">
      <c r="A16" s="107" t="s">
        <v>132</v>
      </c>
      <c r="B16" s="148">
        <v>24</v>
      </c>
      <c r="C16" s="149">
        <f t="shared" si="0"/>
        <v>1.6426092848489824</v>
      </c>
      <c r="D16" s="146"/>
      <c r="E16" s="148">
        <v>120.4</v>
      </c>
      <c r="F16" s="149">
        <f t="shared" si="1"/>
        <v>3.0727219365294065</v>
      </c>
      <c r="G16" s="108"/>
      <c r="H16" s="125">
        <f t="shared" si="2"/>
        <v>144.4</v>
      </c>
    </row>
    <row r="17" spans="1:8" s="93" customFormat="1" ht="15" customHeight="1">
      <c r="A17" s="107" t="s">
        <v>131</v>
      </c>
      <c r="B17" s="148">
        <v>151</v>
      </c>
      <c r="C17" s="149">
        <f t="shared" si="0"/>
        <v>10.334750083841515</v>
      </c>
      <c r="D17" s="146"/>
      <c r="E17" s="148">
        <v>521.88</v>
      </c>
      <c r="F17" s="149">
        <f t="shared" si="1"/>
        <v>13.318871463753876</v>
      </c>
      <c r="G17" s="108"/>
      <c r="H17" s="125">
        <f t="shared" si="2"/>
        <v>672.88</v>
      </c>
    </row>
    <row r="18" spans="1:8" s="93" customFormat="1" ht="15" customHeight="1">
      <c r="A18" s="107" t="s">
        <v>169</v>
      </c>
      <c r="B18" s="148">
        <v>28</v>
      </c>
      <c r="C18" s="149">
        <f t="shared" si="0"/>
        <v>1.9163774989904796</v>
      </c>
      <c r="D18" s="146"/>
      <c r="E18" s="148">
        <v>83.35</v>
      </c>
      <c r="F18" s="149">
        <f t="shared" si="1"/>
        <v>2.127170875496063</v>
      </c>
      <c r="G18" s="108"/>
      <c r="H18" s="125">
        <f t="shared" si="2"/>
        <v>111.35</v>
      </c>
    </row>
    <row r="19" spans="1:8" s="93" customFormat="1" ht="15" customHeight="1">
      <c r="A19" s="107" t="s">
        <v>170</v>
      </c>
      <c r="B19" s="148">
        <v>11</v>
      </c>
      <c r="C19" s="149">
        <f t="shared" si="0"/>
        <v>0.752862588889117</v>
      </c>
      <c r="D19" s="146"/>
      <c r="E19" s="148">
        <v>42.9</v>
      </c>
      <c r="F19" s="149">
        <f t="shared" si="1"/>
        <v>1.0948485969859763</v>
      </c>
      <c r="G19" s="108"/>
      <c r="H19" s="125">
        <f t="shared" si="2"/>
        <v>53.9</v>
      </c>
    </row>
    <row r="20" spans="1:8" s="93" customFormat="1" ht="15" customHeight="1">
      <c r="A20" s="107" t="s">
        <v>171</v>
      </c>
      <c r="B20" s="148">
        <v>26</v>
      </c>
      <c r="C20" s="149">
        <f t="shared" si="0"/>
        <v>1.779493391919731</v>
      </c>
      <c r="D20" s="146"/>
      <c r="E20" s="148">
        <v>78.83</v>
      </c>
      <c r="F20" s="149">
        <f t="shared" si="1"/>
        <v>2.011816198144627</v>
      </c>
      <c r="G20" s="108"/>
      <c r="H20" s="125">
        <f t="shared" si="2"/>
        <v>104.83</v>
      </c>
    </row>
    <row r="21" spans="1:8" s="93" customFormat="1" ht="15" customHeight="1">
      <c r="A21" s="107" t="s">
        <v>173</v>
      </c>
      <c r="B21" s="148">
        <v>19</v>
      </c>
      <c r="C21" s="149">
        <f t="shared" si="0"/>
        <v>1.3003990171721111</v>
      </c>
      <c r="D21" s="146"/>
      <c r="E21" s="148">
        <v>95.85</v>
      </c>
      <c r="F21" s="149">
        <f t="shared" si="1"/>
        <v>2.446182704454681</v>
      </c>
      <c r="G21" s="108"/>
      <c r="H21" s="125">
        <f t="shared" si="2"/>
        <v>114.85</v>
      </c>
    </row>
    <row r="22" spans="1:9" s="93" customFormat="1" ht="15" customHeight="1">
      <c r="A22" s="107" t="s">
        <v>172</v>
      </c>
      <c r="B22" s="148">
        <v>1056</v>
      </c>
      <c r="C22" s="149">
        <f t="shared" si="0"/>
        <v>72.27480853335523</v>
      </c>
      <c r="D22" s="146"/>
      <c r="E22" s="148">
        <v>2475</v>
      </c>
      <c r="F22" s="149">
        <f t="shared" si="1"/>
        <v>63.16434213380633</v>
      </c>
      <c r="G22" s="108"/>
      <c r="H22" s="125">
        <f t="shared" si="2"/>
        <v>3531</v>
      </c>
      <c r="I22" s="27"/>
    </row>
    <row r="23" spans="1:46" s="27" customFormat="1" ht="9" customHeight="1">
      <c r="A23" s="56"/>
      <c r="B23" s="146"/>
      <c r="C23" s="150"/>
      <c r="D23" s="151"/>
      <c r="E23" s="152"/>
      <c r="F23" s="150"/>
      <c r="G23" s="151"/>
      <c r="H23" s="153"/>
      <c r="I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</row>
    <row r="24" spans="1:9" s="93" customFormat="1" ht="15" customHeight="1">
      <c r="A24" s="105" t="s">
        <v>47</v>
      </c>
      <c r="B24" s="126">
        <f>SUM(B6:B23)</f>
        <v>1461.0900000000001</v>
      </c>
      <c r="C24" s="144">
        <v>100</v>
      </c>
      <c r="D24" s="106"/>
      <c r="E24" s="126">
        <f>SUM(E6:E23)</f>
        <v>3918.35</v>
      </c>
      <c r="F24" s="144">
        <v>100</v>
      </c>
      <c r="G24" s="106"/>
      <c r="H24" s="126">
        <f>+B24+E24</f>
        <v>5379.4400000000005</v>
      </c>
      <c r="I24"/>
    </row>
    <row r="27" spans="1:46" s="38" customFormat="1" ht="11.25" customHeight="1">
      <c r="A27" s="171"/>
      <c r="B27" s="172"/>
      <c r="C27" s="172"/>
      <c r="D27" s="172"/>
      <c r="E27" s="172"/>
      <c r="F27" s="172"/>
      <c r="G27" s="172"/>
      <c r="H27" s="172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</row>
    <row r="28" spans="1:46" s="38" customFormat="1" ht="15" customHeight="1">
      <c r="A28" s="173"/>
      <c r="B28" s="174"/>
      <c r="C28" s="174"/>
      <c r="E28" s="67"/>
      <c r="H28" s="67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</row>
    <row r="29" spans="1:46" s="38" customFormat="1" ht="15">
      <c r="A29" s="56"/>
      <c r="B29" s="67"/>
      <c r="E29" s="67"/>
      <c r="H29" s="67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</row>
    <row r="30" spans="1:46" s="38" customFormat="1" ht="15">
      <c r="A30" s="56"/>
      <c r="B30" s="67"/>
      <c r="E30" s="67"/>
      <c r="H30" s="67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</row>
    <row r="31" spans="1:46" s="38" customFormat="1" ht="15">
      <c r="A31" s="56"/>
      <c r="B31" s="67"/>
      <c r="E31" s="67"/>
      <c r="H31" s="67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</row>
    <row r="32" spans="1:46" s="38" customFormat="1" ht="15">
      <c r="A32" s="56"/>
      <c r="B32" s="67"/>
      <c r="E32" s="67"/>
      <c r="H32" s="67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</row>
    <row r="33" spans="1:46" s="38" customFormat="1" ht="15">
      <c r="A33" s="56"/>
      <c r="B33" s="67"/>
      <c r="E33" s="67"/>
      <c r="H33" s="67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</row>
    <row r="34" spans="1:46" s="38" customFormat="1" ht="15">
      <c r="A34" s="56"/>
      <c r="B34" s="67"/>
      <c r="E34" s="67"/>
      <c r="G34" s="38" t="s">
        <v>148</v>
      </c>
      <c r="H34" s="67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</row>
    <row r="35" spans="1:46" s="38" customFormat="1" ht="15">
      <c r="A35" s="56"/>
      <c r="B35" s="67"/>
      <c r="E35" s="67"/>
      <c r="H35" s="67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</row>
    <row r="36" spans="1:46" s="38" customFormat="1" ht="15">
      <c r="A36" s="56"/>
      <c r="B36" s="67"/>
      <c r="E36" s="67"/>
      <c r="H36" s="67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</row>
    <row r="37" spans="1:46" s="38" customFormat="1" ht="15">
      <c r="A37" s="56"/>
      <c r="B37" s="67"/>
      <c r="E37" s="67"/>
      <c r="H37" s="67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</row>
    <row r="38" spans="1:46" s="38" customFormat="1" ht="15">
      <c r="A38" s="56"/>
      <c r="B38" s="67"/>
      <c r="E38" s="67"/>
      <c r="H38" s="67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</row>
    <row r="39" spans="1:8" ht="11.25">
      <c r="A39" s="43"/>
      <c r="B39" s="50"/>
      <c r="C39" s="36"/>
      <c r="D39" s="36"/>
      <c r="E39" s="50"/>
      <c r="F39" s="36"/>
      <c r="G39" s="45"/>
      <c r="H39" s="49"/>
    </row>
    <row r="40" spans="1:8" ht="11.25">
      <c r="A40" s="43"/>
      <c r="B40" s="50"/>
      <c r="C40" s="36"/>
      <c r="D40" s="36"/>
      <c r="E40" s="50"/>
      <c r="F40" s="36"/>
      <c r="G40" s="45"/>
      <c r="H40" s="49"/>
    </row>
    <row r="41" spans="1:8" ht="11.25">
      <c r="A41" s="43"/>
      <c r="B41" s="50"/>
      <c r="C41" s="36"/>
      <c r="D41" s="36"/>
      <c r="E41" s="50"/>
      <c r="F41" s="36"/>
      <c r="G41" s="45"/>
      <c r="H41" s="49"/>
    </row>
    <row r="42" spans="1:8" ht="11.25">
      <c r="A42" s="43"/>
      <c r="B42" s="50"/>
      <c r="C42" s="36"/>
      <c r="D42" s="36"/>
      <c r="E42" s="50"/>
      <c r="F42" s="36"/>
      <c r="G42" s="45"/>
      <c r="H42" s="49"/>
    </row>
    <row r="43" spans="1:8" ht="11.25">
      <c r="A43" s="43"/>
      <c r="B43" s="50"/>
      <c r="C43" s="36"/>
      <c r="D43" s="36"/>
      <c r="E43" s="50"/>
      <c r="F43" s="36"/>
      <c r="G43" s="45"/>
      <c r="H43" s="49"/>
    </row>
    <row r="44" spans="1:8" ht="11.25">
      <c r="A44" s="43"/>
      <c r="B44" s="50"/>
      <c r="C44" s="36"/>
      <c r="D44" s="36"/>
      <c r="E44" s="50"/>
      <c r="F44" s="36"/>
      <c r="G44" s="45"/>
      <c r="H44" s="49"/>
    </row>
    <row r="45" spans="1:8" ht="11.25">
      <c r="A45" s="43"/>
      <c r="B45" s="50"/>
      <c r="C45" s="36"/>
      <c r="D45" s="36"/>
      <c r="E45" s="50"/>
      <c r="F45" s="36"/>
      <c r="G45" s="45"/>
      <c r="H45" s="49"/>
    </row>
    <row r="46" spans="1:8" ht="11.25">
      <c r="A46" s="43"/>
      <c r="B46" s="50"/>
      <c r="C46" s="36"/>
      <c r="D46" s="36"/>
      <c r="E46" s="50"/>
      <c r="F46" s="36"/>
      <c r="G46" s="45"/>
      <c r="H46" s="49"/>
    </row>
    <row r="47" spans="1:8" ht="11.25">
      <c r="A47" s="43"/>
      <c r="B47" s="50"/>
      <c r="C47" s="36"/>
      <c r="D47" s="36"/>
      <c r="E47" s="58"/>
      <c r="F47" s="36"/>
      <c r="G47" s="45"/>
      <c r="H47" s="49"/>
    </row>
    <row r="48" spans="1:8" ht="11.25">
      <c r="A48" s="43"/>
      <c r="B48" s="51"/>
      <c r="C48" s="52"/>
      <c r="D48" s="53"/>
      <c r="E48" s="51"/>
      <c r="F48" s="53"/>
      <c r="G48" s="45"/>
      <c r="H48" s="49"/>
    </row>
    <row r="49" spans="1:8" ht="11.25">
      <c r="A49" s="41"/>
      <c r="B49" s="54"/>
      <c r="C49" s="47"/>
      <c r="D49" s="47"/>
      <c r="E49" s="54"/>
      <c r="F49" s="47"/>
      <c r="G49" s="42"/>
      <c r="H49" s="55"/>
    </row>
  </sheetData>
  <sheetProtection/>
  <mergeCells count="7">
    <mergeCell ref="H3:H4"/>
    <mergeCell ref="A1:H1"/>
    <mergeCell ref="A27:H27"/>
    <mergeCell ref="A28:C28"/>
    <mergeCell ref="B3:C3"/>
    <mergeCell ref="E3:F3"/>
    <mergeCell ref="A3:A4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6"/>
  <sheetViews>
    <sheetView showGridLines="0" zoomScalePageLayoutView="0" workbookViewId="0" topLeftCell="A1">
      <selection activeCell="S1" sqref="S1:AI16384"/>
    </sheetView>
  </sheetViews>
  <sheetFormatPr defaultColWidth="9.33203125" defaultRowHeight="11.25"/>
  <cols>
    <col min="1" max="1" width="15.66015625" style="0" customWidth="1"/>
    <col min="2" max="2" width="10.16015625" style="0" customWidth="1"/>
    <col min="3" max="3" width="4" style="0" customWidth="1"/>
    <col min="4" max="4" width="10.16015625" style="2" customWidth="1"/>
    <col min="5" max="5" width="7.83203125" style="0" customWidth="1"/>
    <col min="6" max="6" width="10.16015625" style="0" customWidth="1"/>
    <col min="7" max="7" width="4" style="0" customWidth="1"/>
    <col min="8" max="8" width="10.16015625" style="2" customWidth="1"/>
    <col min="9" max="9" width="7.83203125" style="0" customWidth="1"/>
    <col min="10" max="10" width="10.16015625" style="0" customWidth="1"/>
    <col min="11" max="11" width="4" style="0" customWidth="1"/>
    <col min="12" max="12" width="10.16015625" style="0" customWidth="1"/>
  </cols>
  <sheetData>
    <row r="1" spans="1:12" ht="15.75" customHeight="1">
      <c r="A1" s="178" t="s">
        <v>204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5" ht="12.75" customHeight="1">
      <c r="A2" s="38" t="s">
        <v>227</v>
      </c>
      <c r="B2" s="38"/>
      <c r="C2" s="38"/>
      <c r="D2" s="56"/>
      <c r="E2" s="38"/>
    </row>
    <row r="3" ht="12.75" customHeight="1"/>
    <row r="4" spans="1:12" s="9" customFormat="1" ht="25.5" customHeight="1">
      <c r="A4" s="79" t="s">
        <v>67</v>
      </c>
      <c r="B4" s="57" t="s">
        <v>82</v>
      </c>
      <c r="C4" s="57"/>
      <c r="D4" s="26" t="s">
        <v>84</v>
      </c>
      <c r="E4" s="57"/>
      <c r="F4" s="57" t="s">
        <v>83</v>
      </c>
      <c r="G4" s="57"/>
      <c r="H4" s="26" t="s">
        <v>84</v>
      </c>
      <c r="I4" s="57"/>
      <c r="J4" s="57" t="s">
        <v>47</v>
      </c>
      <c r="K4" s="57"/>
      <c r="L4" s="26" t="s">
        <v>84</v>
      </c>
    </row>
    <row r="5" spans="1:30" ht="12.75" customHeight="1">
      <c r="A5" s="43"/>
      <c r="B5" s="27"/>
      <c r="C5" s="27"/>
      <c r="D5" s="45"/>
      <c r="E5" s="27"/>
      <c r="F5" s="27"/>
      <c r="G5" s="27"/>
      <c r="H5" s="45"/>
      <c r="I5" s="27"/>
      <c r="J5" s="27"/>
      <c r="K5" s="27"/>
      <c r="L5" s="45"/>
      <c r="S5" s="43"/>
      <c r="T5" s="58"/>
      <c r="U5" s="58"/>
      <c r="V5" s="59"/>
      <c r="W5" s="60"/>
      <c r="X5" s="58"/>
      <c r="Y5" s="58"/>
      <c r="Z5" s="59"/>
      <c r="AA5" s="60"/>
      <c r="AB5" s="58"/>
      <c r="AC5" s="58"/>
      <c r="AD5" s="59"/>
    </row>
    <row r="6" spans="1:30" ht="12.75" customHeight="1">
      <c r="A6" s="43" t="s">
        <v>35</v>
      </c>
      <c r="B6" s="58">
        <v>2435</v>
      </c>
      <c r="C6" s="58"/>
      <c r="D6" s="59">
        <v>-1.4569000404694454</v>
      </c>
      <c r="E6" s="60"/>
      <c r="F6" s="58">
        <v>3829</v>
      </c>
      <c r="G6" s="58"/>
      <c r="H6" s="59">
        <v>0.4459601259181532</v>
      </c>
      <c r="I6" s="60"/>
      <c r="J6" s="58">
        <f>SUM(B6+F6)</f>
        <v>6264</v>
      </c>
      <c r="K6" s="58"/>
      <c r="L6" s="59">
        <v>-0.302403310520452</v>
      </c>
      <c r="S6" s="43"/>
      <c r="T6" s="58"/>
      <c r="U6" s="58"/>
      <c r="V6" s="59"/>
      <c r="W6" s="60"/>
      <c r="X6" s="58"/>
      <c r="Y6" s="58"/>
      <c r="Z6" s="59"/>
      <c r="AA6" s="60"/>
      <c r="AB6" s="58"/>
      <c r="AC6" s="58"/>
      <c r="AD6" s="59"/>
    </row>
    <row r="7" spans="1:30" ht="12.75" customHeight="1">
      <c r="A7" s="43" t="s">
        <v>37</v>
      </c>
      <c r="B7" s="58">
        <v>2283</v>
      </c>
      <c r="C7" s="58"/>
      <c r="D7" s="59">
        <f aca="true" t="shared" si="0" ref="D7:D19">+(B7-B6)/B6*100</f>
        <v>-6.242299794661191</v>
      </c>
      <c r="E7" s="60"/>
      <c r="F7" s="58">
        <v>3781</v>
      </c>
      <c r="G7" s="58"/>
      <c r="H7" s="59">
        <f aca="true" t="shared" si="1" ref="H7:H19">+(F7-F6)/F6*100</f>
        <v>-1.2535910159310526</v>
      </c>
      <c r="I7" s="60"/>
      <c r="J7" s="58">
        <v>6065</v>
      </c>
      <c r="K7" s="58"/>
      <c r="L7" s="59">
        <f aca="true" t="shared" si="2" ref="L7:L19">+(J7-J6)/J6*100</f>
        <v>-3.1768837803320564</v>
      </c>
      <c r="S7" s="43"/>
      <c r="T7" s="58"/>
      <c r="U7" s="58"/>
      <c r="V7" s="59"/>
      <c r="W7" s="60"/>
      <c r="X7" s="58"/>
      <c r="Y7" s="58"/>
      <c r="Z7" s="59"/>
      <c r="AA7" s="60"/>
      <c r="AB7" s="58"/>
      <c r="AC7" s="58"/>
      <c r="AD7" s="59"/>
    </row>
    <row r="8" spans="1:30" ht="12.75" customHeight="1">
      <c r="A8" s="43" t="s">
        <v>39</v>
      </c>
      <c r="B8" s="58">
        <v>2134</v>
      </c>
      <c r="C8" s="58"/>
      <c r="D8" s="59">
        <f t="shared" si="0"/>
        <v>-6.5265002190100745</v>
      </c>
      <c r="E8" s="60"/>
      <c r="F8" s="58">
        <v>3732</v>
      </c>
      <c r="G8" s="58"/>
      <c r="H8" s="59">
        <f t="shared" si="1"/>
        <v>-1.2959534514678657</v>
      </c>
      <c r="I8" s="60"/>
      <c r="J8" s="58">
        <v>5865</v>
      </c>
      <c r="K8" s="58"/>
      <c r="L8" s="59">
        <f t="shared" si="2"/>
        <v>-3.297609233305853</v>
      </c>
      <c r="S8" s="43"/>
      <c r="T8" s="58"/>
      <c r="U8" s="58"/>
      <c r="V8" s="59"/>
      <c r="W8" s="60"/>
      <c r="X8" s="58"/>
      <c r="Y8" s="58"/>
      <c r="Z8" s="59"/>
      <c r="AA8" s="60"/>
      <c r="AB8" s="58"/>
      <c r="AC8" s="58"/>
      <c r="AD8" s="59"/>
    </row>
    <row r="9" spans="1:30" ht="12.75" customHeight="1">
      <c r="A9" s="43" t="s">
        <v>41</v>
      </c>
      <c r="B9" s="58">
        <v>1985</v>
      </c>
      <c r="C9" s="58"/>
      <c r="D9" s="59">
        <f t="shared" si="0"/>
        <v>-6.982193064667292</v>
      </c>
      <c r="E9" s="60"/>
      <c r="F9" s="58">
        <v>3649</v>
      </c>
      <c r="G9" s="58"/>
      <c r="H9" s="59">
        <f t="shared" si="1"/>
        <v>-2.2240085744908895</v>
      </c>
      <c r="I9" s="60"/>
      <c r="J9" s="58">
        <f aca="true" t="shared" si="3" ref="J9:J19">SUM(B9+F9)</f>
        <v>5634</v>
      </c>
      <c r="K9" s="58"/>
      <c r="L9" s="59">
        <f t="shared" si="2"/>
        <v>-3.938618925831202</v>
      </c>
      <c r="S9" s="43"/>
      <c r="T9" s="58"/>
      <c r="U9" s="58"/>
      <c r="V9" s="59"/>
      <c r="W9" s="60"/>
      <c r="X9" s="58"/>
      <c r="Y9" s="58"/>
      <c r="Z9" s="59"/>
      <c r="AA9" s="60"/>
      <c r="AB9" s="58"/>
      <c r="AC9" s="58"/>
      <c r="AD9" s="59"/>
    </row>
    <row r="10" spans="1:30" ht="12.75" customHeight="1">
      <c r="A10" s="43" t="s">
        <v>43</v>
      </c>
      <c r="B10" s="58">
        <v>1849.93</v>
      </c>
      <c r="C10" s="58"/>
      <c r="D10" s="59">
        <f t="shared" si="0"/>
        <v>-6.804534005037779</v>
      </c>
      <c r="E10" s="60"/>
      <c r="F10" s="58">
        <v>3635.35</v>
      </c>
      <c r="G10" s="58"/>
      <c r="H10" s="59">
        <f t="shared" si="1"/>
        <v>-0.37407508906549986</v>
      </c>
      <c r="I10" s="60"/>
      <c r="J10" s="58">
        <f t="shared" si="3"/>
        <v>5485.28</v>
      </c>
      <c r="K10" s="58"/>
      <c r="L10" s="59">
        <f t="shared" si="2"/>
        <v>-2.639687610933622</v>
      </c>
      <c r="S10" s="43"/>
      <c r="T10" s="58"/>
      <c r="U10" s="58"/>
      <c r="V10" s="59"/>
      <c r="W10" s="60"/>
      <c r="X10" s="58"/>
      <c r="Y10" s="58"/>
      <c r="Z10" s="59"/>
      <c r="AA10" s="60"/>
      <c r="AB10" s="58"/>
      <c r="AC10" s="58"/>
      <c r="AD10" s="59"/>
    </row>
    <row r="11" spans="1:30" ht="12.75" customHeight="1">
      <c r="A11" s="43" t="s">
        <v>140</v>
      </c>
      <c r="B11" s="58">
        <v>1787.41</v>
      </c>
      <c r="C11" s="58"/>
      <c r="D11" s="59">
        <f t="shared" si="0"/>
        <v>-3.379587335737027</v>
      </c>
      <c r="E11" s="60"/>
      <c r="F11" s="58">
        <v>3655.61</v>
      </c>
      <c r="G11" s="58"/>
      <c r="H11" s="59">
        <f t="shared" si="1"/>
        <v>0.5573053488660025</v>
      </c>
      <c r="I11" s="60"/>
      <c r="J11" s="58">
        <f t="shared" si="3"/>
        <v>5443.02</v>
      </c>
      <c r="K11" s="58"/>
      <c r="L11" s="59">
        <f t="shared" si="2"/>
        <v>-0.7704255753580366</v>
      </c>
      <c r="S11" s="43"/>
      <c r="T11" s="58"/>
      <c r="U11" s="58"/>
      <c r="V11" s="59"/>
      <c r="W11" s="60"/>
      <c r="X11" s="58"/>
      <c r="Y11" s="58"/>
      <c r="Z11" s="59"/>
      <c r="AA11" s="60"/>
      <c r="AB11" s="58"/>
      <c r="AC11" s="58"/>
      <c r="AD11" s="59"/>
    </row>
    <row r="12" spans="1:30" ht="12.75" customHeight="1">
      <c r="A12" s="43" t="s">
        <v>158</v>
      </c>
      <c r="B12" s="58">
        <v>1723</v>
      </c>
      <c r="C12" s="58"/>
      <c r="D12" s="59">
        <f t="shared" si="0"/>
        <v>-3.6035380802390096</v>
      </c>
      <c r="E12" s="60"/>
      <c r="F12" s="58">
        <v>3775</v>
      </c>
      <c r="G12" s="58"/>
      <c r="H12" s="59">
        <f t="shared" si="1"/>
        <v>3.265939200297621</v>
      </c>
      <c r="I12" s="60"/>
      <c r="J12" s="58">
        <f t="shared" si="3"/>
        <v>5498</v>
      </c>
      <c r="K12" s="58"/>
      <c r="L12" s="59">
        <f t="shared" si="2"/>
        <v>1.010101010101002</v>
      </c>
      <c r="S12" s="43"/>
      <c r="T12" s="58"/>
      <c r="U12" s="58"/>
      <c r="V12" s="59"/>
      <c r="W12" s="60"/>
      <c r="X12" s="58"/>
      <c r="Y12" s="58"/>
      <c r="Z12" s="59"/>
      <c r="AA12" s="60"/>
      <c r="AB12" s="58"/>
      <c r="AC12" s="58"/>
      <c r="AD12" s="59"/>
    </row>
    <row r="13" spans="1:30" ht="12.75" customHeight="1">
      <c r="A13" s="43" t="s">
        <v>160</v>
      </c>
      <c r="B13" s="58">
        <v>1660</v>
      </c>
      <c r="C13" s="58"/>
      <c r="D13" s="59">
        <f t="shared" si="0"/>
        <v>-3.656413232733604</v>
      </c>
      <c r="E13" s="60"/>
      <c r="F13" s="58">
        <v>3912</v>
      </c>
      <c r="G13" s="58"/>
      <c r="H13" s="59">
        <f t="shared" si="1"/>
        <v>3.629139072847682</v>
      </c>
      <c r="I13" s="60"/>
      <c r="J13" s="58">
        <f t="shared" si="3"/>
        <v>5572</v>
      </c>
      <c r="K13" s="58"/>
      <c r="L13" s="59">
        <f t="shared" si="2"/>
        <v>1.345943979628956</v>
      </c>
      <c r="S13" s="43"/>
      <c r="T13" s="58"/>
      <c r="U13" s="58"/>
      <c r="V13" s="59"/>
      <c r="W13" s="60"/>
      <c r="X13" s="58"/>
      <c r="Y13" s="58"/>
      <c r="Z13" s="59"/>
      <c r="AA13" s="60"/>
      <c r="AB13" s="58"/>
      <c r="AC13" s="58"/>
      <c r="AD13" s="59"/>
    </row>
    <row r="14" spans="1:30" ht="12.75" customHeight="1">
      <c r="A14" s="43" t="s">
        <v>166</v>
      </c>
      <c r="B14" s="58">
        <v>1645.1</v>
      </c>
      <c r="C14" s="58"/>
      <c r="D14" s="59">
        <f t="shared" si="0"/>
        <v>-0.8975903614457886</v>
      </c>
      <c r="E14" s="60"/>
      <c r="F14" s="58">
        <v>3924</v>
      </c>
      <c r="G14" s="58"/>
      <c r="H14" s="59">
        <f t="shared" si="1"/>
        <v>0.3067484662576687</v>
      </c>
      <c r="I14" s="60"/>
      <c r="J14" s="58">
        <f t="shared" si="3"/>
        <v>5569.1</v>
      </c>
      <c r="K14" s="58"/>
      <c r="L14" s="59">
        <f t="shared" si="2"/>
        <v>-0.05204594400573647</v>
      </c>
      <c r="S14" s="43"/>
      <c r="T14" s="58"/>
      <c r="U14" s="58"/>
      <c r="V14" s="59"/>
      <c r="W14" s="60"/>
      <c r="X14" s="58"/>
      <c r="Y14" s="58"/>
      <c r="Z14" s="59"/>
      <c r="AA14" s="60"/>
      <c r="AB14" s="58"/>
      <c r="AC14" s="58"/>
      <c r="AD14" s="59"/>
    </row>
    <row r="15" spans="1:30" ht="12.75" customHeight="1">
      <c r="A15" s="43" t="s">
        <v>168</v>
      </c>
      <c r="B15" s="58">
        <v>1600</v>
      </c>
      <c r="C15" s="58"/>
      <c r="D15" s="59">
        <f t="shared" si="0"/>
        <v>-2.741474682390123</v>
      </c>
      <c r="E15" s="60"/>
      <c r="F15" s="58">
        <v>3944</v>
      </c>
      <c r="G15" s="58"/>
      <c r="H15" s="59">
        <f t="shared" si="1"/>
        <v>0.509683995922528</v>
      </c>
      <c r="I15" s="60"/>
      <c r="J15" s="58">
        <f t="shared" si="3"/>
        <v>5544</v>
      </c>
      <c r="K15" s="58"/>
      <c r="L15" s="59">
        <f t="shared" si="2"/>
        <v>-0.4507011904975734</v>
      </c>
      <c r="S15" s="43"/>
      <c r="T15" s="58"/>
      <c r="U15" s="58"/>
      <c r="V15" s="59"/>
      <c r="W15" s="60"/>
      <c r="X15" s="58"/>
      <c r="Y15" s="58"/>
      <c r="Z15" s="59"/>
      <c r="AA15" s="60"/>
      <c r="AB15" s="58"/>
      <c r="AC15" s="58"/>
      <c r="AD15" s="59"/>
    </row>
    <row r="16" spans="1:30" ht="12.75" customHeight="1">
      <c r="A16" s="43" t="s">
        <v>175</v>
      </c>
      <c r="B16" s="58">
        <v>1565</v>
      </c>
      <c r="C16" s="58"/>
      <c r="D16" s="59">
        <f t="shared" si="0"/>
        <v>-2.1875</v>
      </c>
      <c r="E16" s="60"/>
      <c r="F16" s="58">
        <v>3964</v>
      </c>
      <c r="G16" s="58"/>
      <c r="H16" s="59">
        <f t="shared" si="1"/>
        <v>0.5070993914807302</v>
      </c>
      <c r="I16" s="60"/>
      <c r="J16" s="58">
        <f t="shared" si="3"/>
        <v>5529</v>
      </c>
      <c r="K16" s="58"/>
      <c r="L16" s="59">
        <f t="shared" si="2"/>
        <v>-0.27056277056277056</v>
      </c>
      <c r="S16" s="43"/>
      <c r="T16" s="58"/>
      <c r="U16" s="58"/>
      <c r="V16" s="59"/>
      <c r="W16" s="60"/>
      <c r="X16" s="58"/>
      <c r="Y16" s="58"/>
      <c r="Z16" s="59"/>
      <c r="AA16" s="60"/>
      <c r="AB16" s="58"/>
      <c r="AC16" s="58"/>
      <c r="AD16" s="59"/>
    </row>
    <row r="17" spans="1:30" ht="12.75" customHeight="1">
      <c r="A17" s="43" t="s">
        <v>178</v>
      </c>
      <c r="B17" s="58">
        <v>1535</v>
      </c>
      <c r="C17" s="58"/>
      <c r="D17" s="59">
        <f t="shared" si="0"/>
        <v>-1.9169329073482428</v>
      </c>
      <c r="E17" s="60"/>
      <c r="F17" s="58">
        <v>3980</v>
      </c>
      <c r="G17" s="58"/>
      <c r="H17" s="59">
        <f t="shared" si="1"/>
        <v>0.4036326942482341</v>
      </c>
      <c r="I17" s="60"/>
      <c r="J17" s="58">
        <f t="shared" si="3"/>
        <v>5515</v>
      </c>
      <c r="K17" s="58"/>
      <c r="L17" s="59">
        <f t="shared" si="2"/>
        <v>-0.253210345451257</v>
      </c>
      <c r="S17" s="43"/>
      <c r="T17" s="58"/>
      <c r="U17" s="58"/>
      <c r="V17" s="59"/>
      <c r="W17" s="60"/>
      <c r="X17" s="58"/>
      <c r="Y17" s="58"/>
      <c r="Z17" s="59"/>
      <c r="AA17" s="60"/>
      <c r="AB17" s="58"/>
      <c r="AC17" s="58"/>
      <c r="AD17" s="59"/>
    </row>
    <row r="18" spans="1:30" ht="12.75" customHeight="1">
      <c r="A18" s="43" t="s">
        <v>181</v>
      </c>
      <c r="B18" s="58">
        <v>1466.22</v>
      </c>
      <c r="C18" s="58"/>
      <c r="D18" s="59">
        <f t="shared" si="0"/>
        <v>-4.480781758957653</v>
      </c>
      <c r="E18" s="60"/>
      <c r="F18" s="58">
        <v>3891</v>
      </c>
      <c r="G18" s="58"/>
      <c r="H18" s="59">
        <f t="shared" si="1"/>
        <v>-2.2361809045226133</v>
      </c>
      <c r="I18" s="60"/>
      <c r="J18" s="58">
        <f t="shared" si="3"/>
        <v>5357.22</v>
      </c>
      <c r="K18" s="58"/>
      <c r="L18" s="59">
        <f t="shared" si="2"/>
        <v>-2.8609247506799593</v>
      </c>
      <c r="S18" s="43"/>
      <c r="T18" s="58"/>
      <c r="U18" s="58"/>
      <c r="V18" s="59"/>
      <c r="W18" s="60"/>
      <c r="X18" s="58"/>
      <c r="Y18" s="58"/>
      <c r="Z18" s="59"/>
      <c r="AA18" s="60"/>
      <c r="AB18" s="58"/>
      <c r="AC18" s="58"/>
      <c r="AD18" s="59"/>
    </row>
    <row r="19" spans="1:30" ht="12.75" customHeight="1">
      <c r="A19" s="43" t="s">
        <v>208</v>
      </c>
      <c r="B19" s="58">
        <v>1461</v>
      </c>
      <c r="D19" s="59">
        <f t="shared" si="0"/>
        <v>-0.3560175144248494</v>
      </c>
      <c r="F19" s="58">
        <v>3918</v>
      </c>
      <c r="H19" s="59">
        <f t="shared" si="1"/>
        <v>0.6939090208172706</v>
      </c>
      <c r="J19" s="58">
        <f t="shared" si="3"/>
        <v>5379</v>
      </c>
      <c r="L19" s="59">
        <f t="shared" si="2"/>
        <v>0.4065541456202983</v>
      </c>
      <c r="S19" s="43"/>
      <c r="T19" s="58"/>
      <c r="V19" s="59"/>
      <c r="X19" s="58"/>
      <c r="Z19" s="59"/>
      <c r="AB19" s="58"/>
      <c r="AD19" s="59"/>
    </row>
    <row r="20" spans="1:28" ht="12.75" customHeight="1">
      <c r="A20" s="80"/>
      <c r="B20" s="7"/>
      <c r="C20" s="7"/>
      <c r="D20" s="11"/>
      <c r="E20" s="7"/>
      <c r="F20" s="7"/>
      <c r="G20" s="7"/>
      <c r="H20" s="11"/>
      <c r="I20" s="7"/>
      <c r="J20" s="7"/>
      <c r="K20" s="7"/>
      <c r="L20" s="11"/>
      <c r="T20" s="58"/>
      <c r="X20" s="58"/>
      <c r="AB20" s="58"/>
    </row>
    <row r="21" spans="20:28" ht="11.25">
      <c r="T21" s="58"/>
      <c r="AB21" s="58"/>
    </row>
    <row r="22" spans="2:6" ht="11.25">
      <c r="B22" s="1"/>
      <c r="F22" s="1"/>
    </row>
    <row r="23" spans="2:6" ht="11.25">
      <c r="B23" s="1"/>
      <c r="C23" s="1"/>
      <c r="D23" s="1"/>
      <c r="E23" s="1"/>
      <c r="F23" s="1"/>
    </row>
    <row r="32" spans="19:30" ht="11.25">
      <c r="S32" s="43"/>
      <c r="T32" s="58"/>
      <c r="U32" s="58"/>
      <c r="V32" s="59"/>
      <c r="W32" s="60"/>
      <c r="X32" s="58"/>
      <c r="Y32" s="58"/>
      <c r="Z32" s="59"/>
      <c r="AA32" s="60"/>
      <c r="AB32" s="58"/>
      <c r="AC32" s="58"/>
      <c r="AD32" s="59"/>
    </row>
    <row r="33" spans="19:30" ht="11.25">
      <c r="S33" s="43"/>
      <c r="T33" s="58"/>
      <c r="U33" s="58"/>
      <c r="V33" s="59"/>
      <c r="W33" s="60"/>
      <c r="X33" s="58"/>
      <c r="Y33" s="58"/>
      <c r="Z33" s="59"/>
      <c r="AA33" s="60"/>
      <c r="AB33" s="58"/>
      <c r="AC33" s="58"/>
      <c r="AD33" s="59"/>
    </row>
    <row r="34" spans="19:30" ht="11.25">
      <c r="S34" s="43"/>
      <c r="T34" s="58"/>
      <c r="U34" s="58"/>
      <c r="V34" s="59"/>
      <c r="W34" s="60"/>
      <c r="X34" s="58"/>
      <c r="Y34" s="58"/>
      <c r="Z34" s="59"/>
      <c r="AA34" s="60"/>
      <c r="AB34" s="58"/>
      <c r="AC34" s="58"/>
      <c r="AD34" s="59"/>
    </row>
    <row r="35" spans="19:30" ht="11.25">
      <c r="S35" s="43"/>
      <c r="T35" s="58"/>
      <c r="U35" s="58"/>
      <c r="V35" s="59"/>
      <c r="W35" s="60"/>
      <c r="X35" s="58"/>
      <c r="Y35" s="58"/>
      <c r="Z35" s="59"/>
      <c r="AA35" s="60"/>
      <c r="AB35" s="58"/>
      <c r="AC35" s="58"/>
      <c r="AD35" s="59"/>
    </row>
    <row r="36" spans="19:30" ht="11.25">
      <c r="S36" s="43"/>
      <c r="T36" s="58"/>
      <c r="U36" s="58"/>
      <c r="V36" s="59"/>
      <c r="W36" s="60"/>
      <c r="X36" s="58"/>
      <c r="Y36" s="58"/>
      <c r="Z36" s="59"/>
      <c r="AA36" s="60"/>
      <c r="AB36" s="58"/>
      <c r="AC36" s="58"/>
      <c r="AD36" s="59"/>
    </row>
    <row r="37" spans="19:30" ht="11.25">
      <c r="S37" s="43"/>
      <c r="T37" s="58"/>
      <c r="U37" s="58"/>
      <c r="V37" s="59"/>
      <c r="W37" s="60"/>
      <c r="X37" s="58"/>
      <c r="Y37" s="58"/>
      <c r="Z37" s="59"/>
      <c r="AA37" s="60"/>
      <c r="AB37" s="58"/>
      <c r="AC37" s="58"/>
      <c r="AD37" s="59"/>
    </row>
    <row r="38" spans="19:30" ht="11.25">
      <c r="S38" s="43"/>
      <c r="T38" s="58"/>
      <c r="U38" s="58"/>
      <c r="V38" s="59"/>
      <c r="W38" s="60"/>
      <c r="X38" s="58"/>
      <c r="Y38" s="58"/>
      <c r="Z38" s="59"/>
      <c r="AA38" s="60"/>
      <c r="AB38" s="58"/>
      <c r="AC38" s="58"/>
      <c r="AD38" s="59"/>
    </row>
    <row r="39" spans="19:30" ht="11.25">
      <c r="S39" s="43"/>
      <c r="T39" s="58"/>
      <c r="U39" s="58"/>
      <c r="V39" s="59"/>
      <c r="W39" s="60"/>
      <c r="X39" s="58"/>
      <c r="Y39" s="58"/>
      <c r="Z39" s="59"/>
      <c r="AA39" s="60"/>
      <c r="AB39" s="58"/>
      <c r="AC39" s="58"/>
      <c r="AD39" s="59"/>
    </row>
    <row r="40" spans="19:30" ht="11.25">
      <c r="S40" s="43"/>
      <c r="T40" s="58"/>
      <c r="U40" s="58"/>
      <c r="V40" s="59"/>
      <c r="W40" s="60"/>
      <c r="X40" s="58"/>
      <c r="Y40" s="58"/>
      <c r="Z40" s="59"/>
      <c r="AA40" s="60"/>
      <c r="AB40" s="58"/>
      <c r="AC40" s="58"/>
      <c r="AD40" s="59"/>
    </row>
    <row r="41" spans="19:30" ht="11.25">
      <c r="S41" s="43"/>
      <c r="T41" s="58"/>
      <c r="U41" s="58"/>
      <c r="V41" s="59"/>
      <c r="W41" s="60"/>
      <c r="X41" s="58"/>
      <c r="Y41" s="58"/>
      <c r="Z41" s="59"/>
      <c r="AA41" s="60"/>
      <c r="AB41" s="58"/>
      <c r="AC41" s="58"/>
      <c r="AD41" s="59"/>
    </row>
    <row r="42" spans="19:30" ht="11.25">
      <c r="S42" s="43"/>
      <c r="T42" s="58"/>
      <c r="U42" s="58"/>
      <c r="V42" s="59"/>
      <c r="W42" s="60"/>
      <c r="X42" s="58"/>
      <c r="Y42" s="58"/>
      <c r="Z42" s="59"/>
      <c r="AA42" s="60"/>
      <c r="AB42" s="58"/>
      <c r="AC42" s="58"/>
      <c r="AD42" s="59"/>
    </row>
    <row r="43" spans="19:30" ht="11.25">
      <c r="S43" s="43"/>
      <c r="T43" s="58"/>
      <c r="U43" s="58"/>
      <c r="V43" s="59"/>
      <c r="W43" s="60"/>
      <c r="X43" s="58"/>
      <c r="Y43" s="58"/>
      <c r="Z43" s="59"/>
      <c r="AA43" s="60"/>
      <c r="AB43" s="58"/>
      <c r="AC43" s="58"/>
      <c r="AD43" s="59"/>
    </row>
    <row r="44" spans="19:30" ht="11.25">
      <c r="S44" s="43"/>
      <c r="T44" s="58"/>
      <c r="U44" s="58"/>
      <c r="V44" s="59"/>
      <c r="W44" s="60"/>
      <c r="X44" s="58"/>
      <c r="Y44" s="58"/>
      <c r="Z44" s="59"/>
      <c r="AA44" s="60"/>
      <c r="AB44" s="58"/>
      <c r="AC44" s="58"/>
      <c r="AD44" s="59"/>
    </row>
    <row r="45" spans="19:30" ht="11.25">
      <c r="S45" s="43"/>
      <c r="T45" s="58"/>
      <c r="U45" s="58"/>
      <c r="V45" s="59"/>
      <c r="W45" s="60"/>
      <c r="X45" s="58"/>
      <c r="Y45" s="58"/>
      <c r="Z45" s="59"/>
      <c r="AA45" s="60"/>
      <c r="AB45" s="58"/>
      <c r="AC45" s="58"/>
      <c r="AD45" s="59"/>
    </row>
    <row r="46" spans="19:30" ht="11.25">
      <c r="S46" s="43"/>
      <c r="T46" s="58"/>
      <c r="V46" s="59"/>
      <c r="X46" s="58"/>
      <c r="Z46" s="59"/>
      <c r="AB46" s="58"/>
      <c r="AD46" s="59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44"/>
  <sheetViews>
    <sheetView showGridLines="0" zoomScalePageLayoutView="0" workbookViewId="0" topLeftCell="J1">
      <selection activeCell="AE1" sqref="AE1:AY16384"/>
    </sheetView>
  </sheetViews>
  <sheetFormatPr defaultColWidth="9.33203125" defaultRowHeight="11.25"/>
  <cols>
    <col min="1" max="1" width="15.66015625" style="0" customWidth="1"/>
    <col min="2" max="2" width="6.16015625" style="71" customWidth="1"/>
    <col min="3" max="3" width="4.66015625" style="2" customWidth="1"/>
    <col min="4" max="4" width="1.83203125" style="2" customWidth="1"/>
    <col min="5" max="5" width="4.16015625" style="74" customWidth="1"/>
    <col min="6" max="6" width="4.66015625" style="2" customWidth="1"/>
    <col min="7" max="7" width="1.83203125" style="2" customWidth="1"/>
    <col min="8" max="8" width="6.16015625" style="3" customWidth="1"/>
    <col min="9" max="9" width="4.66015625" style="2" customWidth="1"/>
    <col min="10" max="10" width="2" style="2" customWidth="1"/>
    <col min="11" max="11" width="4.16015625" style="3" customWidth="1"/>
    <col min="12" max="12" width="4.66015625" style="2" customWidth="1"/>
    <col min="13" max="13" width="1.5" style="2" customWidth="1"/>
    <col min="14" max="14" width="4.16015625" style="3" customWidth="1"/>
    <col min="15" max="15" width="4.66015625" style="2" customWidth="1"/>
    <col min="16" max="16" width="1.83203125" style="2" customWidth="1"/>
    <col min="17" max="17" width="4.16015625" style="3" customWidth="1"/>
    <col min="18" max="18" width="4.66015625" style="2" customWidth="1"/>
    <col min="19" max="19" width="1.83203125" style="2" customWidth="1"/>
    <col min="20" max="20" width="4.16015625" style="3" customWidth="1"/>
    <col min="21" max="21" width="4.66015625" style="2" customWidth="1"/>
    <col min="22" max="22" width="1.83203125" style="2" customWidth="1"/>
    <col min="23" max="23" width="3.83203125" style="3" customWidth="1"/>
    <col min="24" max="24" width="3.66015625" style="2" customWidth="1"/>
    <col min="25" max="25" width="7" style="19" customWidth="1"/>
  </cols>
  <sheetData>
    <row r="1" spans="1:25" s="9" customFormat="1" ht="17.25" customHeight="1">
      <c r="A1" s="89" t="s">
        <v>206</v>
      </c>
      <c r="B1" s="109"/>
      <c r="C1" s="4"/>
      <c r="D1" s="4"/>
      <c r="E1" s="12"/>
      <c r="F1" s="4"/>
      <c r="G1" s="4"/>
      <c r="H1" s="91"/>
      <c r="I1" s="4"/>
      <c r="J1" s="4"/>
      <c r="K1" s="91"/>
      <c r="L1" s="4"/>
      <c r="M1" s="4"/>
      <c r="N1" s="91"/>
      <c r="O1" s="4"/>
      <c r="P1" s="4"/>
      <c r="Q1" s="91"/>
      <c r="R1" s="4"/>
      <c r="S1" s="4"/>
      <c r="T1" s="91"/>
      <c r="U1" s="4"/>
      <c r="V1" s="4"/>
      <c r="W1" s="91"/>
      <c r="X1" s="4"/>
      <c r="Y1" s="110"/>
    </row>
    <row r="2" spans="1:25" s="9" customFormat="1" ht="15" customHeight="1">
      <c r="A2" s="95" t="s">
        <v>225</v>
      </c>
      <c r="B2" s="109"/>
      <c r="C2" s="4"/>
      <c r="D2" s="4"/>
      <c r="E2" s="12"/>
      <c r="F2" s="4"/>
      <c r="G2" s="4"/>
      <c r="H2" s="91"/>
      <c r="I2" s="4"/>
      <c r="J2" s="4"/>
      <c r="K2" s="91"/>
      <c r="L2" s="4"/>
      <c r="M2" s="4"/>
      <c r="N2" s="91"/>
      <c r="O2" s="4"/>
      <c r="P2" s="4"/>
      <c r="Q2" s="91"/>
      <c r="R2" s="4"/>
      <c r="S2" s="4"/>
      <c r="T2" s="91"/>
      <c r="U2" s="4"/>
      <c r="V2" s="4"/>
      <c r="W2" s="91"/>
      <c r="X2" s="4"/>
      <c r="Y2" s="110"/>
    </row>
    <row r="3" ht="12.75" customHeight="1"/>
    <row r="4" spans="1:25" s="9" customFormat="1" ht="15" customHeight="1">
      <c r="A4" s="179" t="s">
        <v>207</v>
      </c>
      <c r="B4" s="166" t="s">
        <v>93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82" t="s">
        <v>47</v>
      </c>
    </row>
    <row r="5" spans="1:25" s="9" customFormat="1" ht="15" customHeight="1">
      <c r="A5" s="180"/>
      <c r="B5" s="166" t="s">
        <v>85</v>
      </c>
      <c r="C5" s="166"/>
      <c r="D5" s="111"/>
      <c r="E5" s="166" t="s">
        <v>86</v>
      </c>
      <c r="F5" s="166"/>
      <c r="G5" s="111"/>
      <c r="H5" s="166" t="s">
        <v>87</v>
      </c>
      <c r="I5" s="166"/>
      <c r="J5" s="111"/>
      <c r="K5" s="166" t="s">
        <v>88</v>
      </c>
      <c r="L5" s="166"/>
      <c r="M5" s="111"/>
      <c r="N5" s="166" t="s">
        <v>89</v>
      </c>
      <c r="O5" s="166"/>
      <c r="P5" s="111"/>
      <c r="Q5" s="166" t="s">
        <v>90</v>
      </c>
      <c r="R5" s="166"/>
      <c r="S5" s="111"/>
      <c r="T5" s="166" t="s">
        <v>91</v>
      </c>
      <c r="U5" s="166"/>
      <c r="V5" s="111"/>
      <c r="W5" s="166" t="s">
        <v>92</v>
      </c>
      <c r="X5" s="166"/>
      <c r="Y5" s="183"/>
    </row>
    <row r="6" spans="1:25" s="9" customFormat="1" ht="15" customHeight="1">
      <c r="A6" s="181"/>
      <c r="B6" s="73" t="s">
        <v>79</v>
      </c>
      <c r="C6" s="42" t="s">
        <v>80</v>
      </c>
      <c r="D6" s="42"/>
      <c r="E6" s="77" t="s">
        <v>79</v>
      </c>
      <c r="F6" s="42" t="s">
        <v>80</v>
      </c>
      <c r="G6" s="42"/>
      <c r="H6" s="48" t="s">
        <v>79</v>
      </c>
      <c r="I6" s="42" t="s">
        <v>80</v>
      </c>
      <c r="J6" s="42"/>
      <c r="K6" s="48" t="s">
        <v>79</v>
      </c>
      <c r="L6" s="42" t="s">
        <v>80</v>
      </c>
      <c r="M6" s="42"/>
      <c r="N6" s="48" t="s">
        <v>79</v>
      </c>
      <c r="O6" s="42" t="s">
        <v>80</v>
      </c>
      <c r="P6" s="42"/>
      <c r="Q6" s="48" t="s">
        <v>79</v>
      </c>
      <c r="R6" s="42" t="s">
        <v>80</v>
      </c>
      <c r="S6" s="42"/>
      <c r="T6" s="48" t="s">
        <v>79</v>
      </c>
      <c r="U6" s="42" t="s">
        <v>80</v>
      </c>
      <c r="V6" s="42"/>
      <c r="W6" s="48" t="s">
        <v>79</v>
      </c>
      <c r="X6" s="42" t="s">
        <v>80</v>
      </c>
      <c r="Y6" s="184"/>
    </row>
    <row r="7" spans="1:25" ht="12.75" customHeight="1">
      <c r="A7" s="27"/>
      <c r="B7" s="72"/>
      <c r="C7" s="45"/>
      <c r="D7" s="45"/>
      <c r="E7" s="75"/>
      <c r="F7" s="45"/>
      <c r="G7" s="45"/>
      <c r="H7" s="44"/>
      <c r="I7" s="45"/>
      <c r="J7" s="45"/>
      <c r="K7" s="44"/>
      <c r="L7" s="45"/>
      <c r="M7" s="45"/>
      <c r="N7" s="44"/>
      <c r="O7" s="45"/>
      <c r="P7" s="45"/>
      <c r="Q7" s="44"/>
      <c r="R7" s="45"/>
      <c r="S7" s="45"/>
      <c r="T7" s="44"/>
      <c r="U7" s="45"/>
      <c r="V7" s="45"/>
      <c r="W7" s="44"/>
      <c r="X7" s="46"/>
      <c r="Y7" s="35"/>
    </row>
    <row r="8" spans="1:25" s="9" customFormat="1" ht="15" customHeight="1">
      <c r="A8" s="87" t="s">
        <v>195</v>
      </c>
      <c r="B8" s="113">
        <v>20</v>
      </c>
      <c r="C8" s="92">
        <f>+(B8/$Y8)*100</f>
        <v>7.462686567164178</v>
      </c>
      <c r="D8" s="85"/>
      <c r="E8" s="113">
        <v>56</v>
      </c>
      <c r="F8" s="92">
        <f aca="true" t="shared" si="0" ref="F8:F13">+(E8/$Y8)*100</f>
        <v>20.8955223880597</v>
      </c>
      <c r="G8" s="85"/>
      <c r="H8" s="113">
        <v>48</v>
      </c>
      <c r="I8" s="92">
        <f aca="true" t="shared" si="1" ref="I8:I13">+(H8/$Y8)*100</f>
        <v>17.91044776119403</v>
      </c>
      <c r="J8" s="85"/>
      <c r="K8" s="98">
        <v>25</v>
      </c>
      <c r="L8" s="92">
        <f>+(K8/$Y8)*100</f>
        <v>9.328358208955224</v>
      </c>
      <c r="M8" s="85"/>
      <c r="N8" s="98">
        <v>36</v>
      </c>
      <c r="O8" s="92">
        <f>+(N8/$Y8)*100</f>
        <v>13.432835820895523</v>
      </c>
      <c r="P8" s="85"/>
      <c r="Q8" s="98">
        <v>43</v>
      </c>
      <c r="R8" s="92">
        <f>+(Q8/$Y8)*100</f>
        <v>16.044776119402986</v>
      </c>
      <c r="S8" s="85"/>
      <c r="T8" s="98">
        <v>29</v>
      </c>
      <c r="U8" s="92">
        <f>+(T8/$Y8)*100</f>
        <v>10.820895522388058</v>
      </c>
      <c r="V8" s="85"/>
      <c r="W8" s="98">
        <v>11</v>
      </c>
      <c r="X8" s="92">
        <f>+(W8/$Y8)*100</f>
        <v>4.104477611940299</v>
      </c>
      <c r="Y8" s="98">
        <f>+B8+E8+H8+K8+N8+Q8+T8+W8</f>
        <v>268</v>
      </c>
    </row>
    <row r="9" spans="1:25" s="9" customFormat="1" ht="15" customHeight="1">
      <c r="A9" s="87" t="s">
        <v>196</v>
      </c>
      <c r="B9" s="113">
        <v>53</v>
      </c>
      <c r="C9" s="92">
        <f>+(B9/$Y9)*100</f>
        <v>5.567226890756303</v>
      </c>
      <c r="D9" s="85"/>
      <c r="E9" s="113">
        <v>95</v>
      </c>
      <c r="F9" s="92">
        <f t="shared" si="0"/>
        <v>9.978991596638656</v>
      </c>
      <c r="G9" s="85"/>
      <c r="H9" s="113">
        <v>161</v>
      </c>
      <c r="I9" s="92">
        <f t="shared" si="1"/>
        <v>16.911764705882355</v>
      </c>
      <c r="J9" s="85"/>
      <c r="K9" s="85">
        <v>170</v>
      </c>
      <c r="L9" s="92">
        <f>+(K9/$Y9)*100</f>
        <v>17.857142857142858</v>
      </c>
      <c r="M9" s="85"/>
      <c r="N9" s="85">
        <v>159</v>
      </c>
      <c r="O9" s="92">
        <f>+(N9/$Y9)*100</f>
        <v>16.701680672268907</v>
      </c>
      <c r="P9" s="85"/>
      <c r="Q9" s="85">
        <v>169</v>
      </c>
      <c r="R9" s="92">
        <f>+(Q9/$Y9)*100</f>
        <v>17.752100840336134</v>
      </c>
      <c r="S9" s="85"/>
      <c r="T9" s="85">
        <v>114</v>
      </c>
      <c r="U9" s="92">
        <f>+(T9/$Y9)*100</f>
        <v>11.974789915966387</v>
      </c>
      <c r="V9" s="85"/>
      <c r="W9" s="85">
        <v>31</v>
      </c>
      <c r="X9" s="92">
        <f>+(W9/$Y9)*100</f>
        <v>3.256302521008404</v>
      </c>
      <c r="Y9" s="98">
        <f>+B9+E9+H9+K9+N9+Q9+T9+W9</f>
        <v>952</v>
      </c>
    </row>
    <row r="10" spans="1:25" s="9" customFormat="1" ht="15" customHeight="1">
      <c r="A10" s="87" t="s">
        <v>197</v>
      </c>
      <c r="B10" s="113">
        <v>43</v>
      </c>
      <c r="C10" s="92">
        <f>+(B10/$Y10)*100</f>
        <v>4.422958239045464</v>
      </c>
      <c r="D10" s="85"/>
      <c r="E10" s="113">
        <v>108</v>
      </c>
      <c r="F10" s="92">
        <f t="shared" si="0"/>
        <v>11.108825344579303</v>
      </c>
      <c r="G10" s="85"/>
      <c r="H10" s="113">
        <v>199.2</v>
      </c>
      <c r="I10" s="92">
        <f t="shared" si="1"/>
        <v>20.48961119111294</v>
      </c>
      <c r="J10" s="85"/>
      <c r="K10" s="85">
        <v>157</v>
      </c>
      <c r="L10" s="92">
        <f>+(K10/$Y10)*100</f>
        <v>16.148940547212508</v>
      </c>
      <c r="M10" s="85"/>
      <c r="N10" s="85">
        <v>156</v>
      </c>
      <c r="O10" s="92">
        <f>+(N10/$Y10)*100</f>
        <v>16.046081053281217</v>
      </c>
      <c r="P10" s="85"/>
      <c r="Q10" s="85">
        <v>163</v>
      </c>
      <c r="R10" s="92">
        <f>+(Q10/$Y10)*100</f>
        <v>16.766097510800247</v>
      </c>
      <c r="S10" s="85"/>
      <c r="T10" s="85">
        <v>127</v>
      </c>
      <c r="U10" s="92">
        <f>+(T10/$Y10)*100</f>
        <v>13.063155729273813</v>
      </c>
      <c r="V10" s="85"/>
      <c r="W10" s="85">
        <v>19</v>
      </c>
      <c r="X10" s="92">
        <f>+(W10/$Y10)*100</f>
        <v>1.954330384694507</v>
      </c>
      <c r="Y10" s="98">
        <f>+B10+E10+H10+K10+N10+Q10+T10+W10</f>
        <v>972.2</v>
      </c>
    </row>
    <row r="11" spans="1:25" s="9" customFormat="1" ht="15" customHeight="1">
      <c r="A11" s="87" t="s">
        <v>198</v>
      </c>
      <c r="B11" s="113">
        <v>128</v>
      </c>
      <c r="C11" s="92">
        <f>+(B11/$Y11)*100</f>
        <v>4.082843445281924</v>
      </c>
      <c r="D11" s="85"/>
      <c r="E11" s="113">
        <v>306.07</v>
      </c>
      <c r="F11" s="92">
        <f t="shared" si="0"/>
        <v>9.762780416386239</v>
      </c>
      <c r="G11" s="85"/>
      <c r="H11" s="113">
        <v>565</v>
      </c>
      <c r="I11" s="92">
        <f t="shared" si="1"/>
        <v>18.02192614518974</v>
      </c>
      <c r="J11" s="85"/>
      <c r="K11" s="85">
        <v>519</v>
      </c>
      <c r="L11" s="92">
        <f>+(K11/$Y11)*100</f>
        <v>16.55465428204155</v>
      </c>
      <c r="M11" s="85"/>
      <c r="N11" s="85">
        <v>613</v>
      </c>
      <c r="O11" s="92">
        <f>+(N11/$Y11)*100</f>
        <v>19.552992437170463</v>
      </c>
      <c r="P11" s="85"/>
      <c r="Q11" s="85">
        <v>533</v>
      </c>
      <c r="R11" s="92">
        <f>+(Q11/$Y11)*100</f>
        <v>17.00121528386926</v>
      </c>
      <c r="S11" s="85"/>
      <c r="T11" s="85">
        <v>395</v>
      </c>
      <c r="U11" s="92">
        <f>+(T11/$Y11)*100</f>
        <v>12.599399694424687</v>
      </c>
      <c r="V11" s="85"/>
      <c r="W11" s="85">
        <v>76</v>
      </c>
      <c r="X11" s="92">
        <f>+(W11/$Y11)*100</f>
        <v>2.4241882956361422</v>
      </c>
      <c r="Y11" s="98">
        <f>+B11+E11+H11+K11+N11+Q11+T11+W11</f>
        <v>3135.0699999999997</v>
      </c>
    </row>
    <row r="12" spans="1:25" ht="6.75" customHeight="1">
      <c r="A12" s="27"/>
      <c r="B12" s="72"/>
      <c r="C12" s="92"/>
      <c r="D12" s="45"/>
      <c r="E12" s="45"/>
      <c r="F12" s="92"/>
      <c r="G12" s="45"/>
      <c r="H12" s="45"/>
      <c r="I12" s="92"/>
      <c r="J12" s="45"/>
      <c r="K12" s="45"/>
      <c r="L12" s="92"/>
      <c r="M12" s="45"/>
      <c r="N12" s="45"/>
      <c r="O12" s="92"/>
      <c r="P12" s="45"/>
      <c r="Q12" s="44"/>
      <c r="R12" s="92"/>
      <c r="S12" s="45"/>
      <c r="T12" s="44"/>
      <c r="U12" s="92"/>
      <c r="V12" s="45"/>
      <c r="W12" s="45"/>
      <c r="X12" s="92"/>
      <c r="Y12" s="44"/>
    </row>
    <row r="13" spans="1:25" s="9" customFormat="1" ht="22.5">
      <c r="A13" s="112" t="s">
        <v>122</v>
      </c>
      <c r="B13" s="113">
        <v>6.5</v>
      </c>
      <c r="C13" s="92">
        <f>+(B13/$Y13)*100</f>
        <v>12.62135922330097</v>
      </c>
      <c r="D13" s="85"/>
      <c r="E13" s="85">
        <v>19</v>
      </c>
      <c r="F13" s="92">
        <f t="shared" si="0"/>
        <v>36.89320388349515</v>
      </c>
      <c r="G13" s="85"/>
      <c r="H13" s="85">
        <v>11</v>
      </c>
      <c r="I13" s="92">
        <f t="shared" si="1"/>
        <v>21.35922330097087</v>
      </c>
      <c r="J13" s="85"/>
      <c r="K13" s="85">
        <v>9</v>
      </c>
      <c r="L13" s="92">
        <f>+(K13/$Y13)*100</f>
        <v>17.475728155339805</v>
      </c>
      <c r="M13" s="85"/>
      <c r="N13" s="85">
        <v>4</v>
      </c>
      <c r="O13" s="92">
        <f>+(N13/$Y13)*100</f>
        <v>7.766990291262135</v>
      </c>
      <c r="P13" s="85"/>
      <c r="Q13" s="85">
        <v>1</v>
      </c>
      <c r="R13" s="92">
        <f>+(Q13/$Y13)*100</f>
        <v>1.9417475728155338</v>
      </c>
      <c r="S13" s="85"/>
      <c r="T13" s="85">
        <v>1</v>
      </c>
      <c r="U13" s="92">
        <f>+(T13/$Y13)*100</f>
        <v>1.9417475728155338</v>
      </c>
      <c r="V13" s="85"/>
      <c r="W13" s="85">
        <v>0</v>
      </c>
      <c r="X13" s="92">
        <f>+(W13/$Y13)*100</f>
        <v>0</v>
      </c>
      <c r="Y13" s="98">
        <f>+B13+E13+H13+K13+N13+Q13+T13+W13</f>
        <v>51.5</v>
      </c>
    </row>
    <row r="14" spans="1:25" ht="12.75" customHeight="1">
      <c r="A14" s="64"/>
      <c r="B14" s="92"/>
      <c r="C14" s="46"/>
      <c r="D14" s="45"/>
      <c r="E14" s="44"/>
      <c r="F14" s="46"/>
      <c r="G14" s="45"/>
      <c r="H14" s="44"/>
      <c r="I14" s="46"/>
      <c r="J14" s="45"/>
      <c r="K14" s="44"/>
      <c r="L14" s="46"/>
      <c r="M14" s="45"/>
      <c r="N14" s="44"/>
      <c r="O14" s="46"/>
      <c r="P14" s="45"/>
      <c r="Q14" s="44"/>
      <c r="R14" s="46"/>
      <c r="S14" s="45"/>
      <c r="T14" s="44"/>
      <c r="U14" s="46"/>
      <c r="V14" s="45"/>
      <c r="W14" s="44"/>
      <c r="X14" s="46"/>
      <c r="Y14" s="44"/>
    </row>
    <row r="15" spans="1:25" s="9" customFormat="1" ht="15" customHeight="1">
      <c r="A15" s="37" t="s">
        <v>47</v>
      </c>
      <c r="B15" s="73">
        <f>SUM(B8:B13)</f>
        <v>250.5</v>
      </c>
      <c r="C15" s="61">
        <f>+(B15/$Y15)*100</f>
        <v>4.657198578857248</v>
      </c>
      <c r="D15" s="42"/>
      <c r="E15" s="48">
        <f>SUM(E8:E13)</f>
        <v>584.0699999999999</v>
      </c>
      <c r="F15" s="61">
        <f>+(E15/$Y15)*100</f>
        <v>10.858802291230148</v>
      </c>
      <c r="G15" s="42"/>
      <c r="H15" s="48">
        <f>SUM(H8:H13)</f>
        <v>984.2</v>
      </c>
      <c r="I15" s="61">
        <f>+(H15/$Y15)*100</f>
        <v>18.297863637969275</v>
      </c>
      <c r="J15" s="42"/>
      <c r="K15" s="48">
        <f>SUM(K8:K13)</f>
        <v>880</v>
      </c>
      <c r="L15" s="61">
        <f>+(K15/$Y15)*100</f>
        <v>16.360617762053405</v>
      </c>
      <c r="M15" s="42"/>
      <c r="N15" s="48">
        <f>SUM(N8:N13)</f>
        <v>968</v>
      </c>
      <c r="O15" s="61">
        <f>+(N15/$Y15)*100</f>
        <v>17.996679538258746</v>
      </c>
      <c r="P15" s="42"/>
      <c r="Q15" s="48">
        <f>SUM(Q8:Q13)</f>
        <v>909</v>
      </c>
      <c r="R15" s="61">
        <f>+(Q15/$Y15)*100</f>
        <v>16.899774483757437</v>
      </c>
      <c r="S15" s="42"/>
      <c r="T15" s="48">
        <f>SUM(T8:T13)</f>
        <v>666</v>
      </c>
      <c r="U15" s="61">
        <f>+(T15/$Y15)*100</f>
        <v>12.382012988099508</v>
      </c>
      <c r="V15" s="42"/>
      <c r="W15" s="48">
        <f>SUM(W8:W13)</f>
        <v>137</v>
      </c>
      <c r="X15" s="61">
        <f>+(W15/$Y15)*100</f>
        <v>2.5470507197742234</v>
      </c>
      <c r="Y15" s="48">
        <f>+B15+E15+H15+K15+N15+Q15+T15+W15</f>
        <v>5378.77</v>
      </c>
    </row>
    <row r="22" spans="3:25" ht="11.25">
      <c r="C22"/>
      <c r="D22"/>
      <c r="E22" s="76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3:25" ht="11.25">
      <c r="C23"/>
      <c r="D23"/>
      <c r="E23" s="76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3:25" ht="11.25">
      <c r="C24"/>
      <c r="D24"/>
      <c r="E24" s="76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3:25" ht="11.25">
      <c r="C25"/>
      <c r="D25"/>
      <c r="E25" s="76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3:25" ht="11.25">
      <c r="C26"/>
      <c r="D26"/>
      <c r="E26" s="7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3:25" ht="11.25">
      <c r="C27"/>
      <c r="D27"/>
      <c r="E27" s="76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ht="21" customHeight="1">
      <c r="A28" s="27"/>
      <c r="C28" s="46"/>
      <c r="D28" s="45"/>
      <c r="E28" s="76"/>
      <c r="F28" s="46"/>
      <c r="G28" s="45"/>
      <c r="H28" s="2"/>
      <c r="I28" s="46"/>
      <c r="J28" s="45"/>
      <c r="L28" s="46"/>
      <c r="M28" s="45"/>
      <c r="N28" s="2"/>
      <c r="O28" s="46"/>
      <c r="P28" s="45"/>
      <c r="Q28" s="2"/>
      <c r="R28" s="46"/>
      <c r="S28" s="45"/>
      <c r="U28" s="46"/>
      <c r="V28" s="45"/>
      <c r="W28" s="2"/>
      <c r="X28" s="46"/>
      <c r="Y28" s="44"/>
    </row>
    <row r="29" spans="1:25" ht="21" customHeight="1">
      <c r="A29" s="27"/>
      <c r="C29" s="46"/>
      <c r="D29" s="45"/>
      <c r="E29" s="76"/>
      <c r="F29" s="46"/>
      <c r="G29" s="45"/>
      <c r="H29"/>
      <c r="I29" s="46"/>
      <c r="J29" s="45"/>
      <c r="K29"/>
      <c r="L29" s="46"/>
      <c r="M29" s="45"/>
      <c r="N29"/>
      <c r="O29" s="46"/>
      <c r="P29" s="45"/>
      <c r="Q29"/>
      <c r="R29" s="46"/>
      <c r="S29" s="45"/>
      <c r="T29"/>
      <c r="U29" s="46"/>
      <c r="V29" s="45"/>
      <c r="W29"/>
      <c r="X29" s="46"/>
      <c r="Y29" s="44"/>
    </row>
    <row r="30" spans="1:25" ht="16.5" customHeight="1">
      <c r="A30" s="27"/>
      <c r="C30" s="46"/>
      <c r="D30" s="45"/>
      <c r="E30" s="76"/>
      <c r="F30" s="46"/>
      <c r="G30" s="45"/>
      <c r="H30"/>
      <c r="I30" s="46"/>
      <c r="J30" s="45"/>
      <c r="K30"/>
      <c r="L30" s="46"/>
      <c r="M30" s="45"/>
      <c r="N30"/>
      <c r="O30" s="46"/>
      <c r="P30" s="45"/>
      <c r="Q30"/>
      <c r="R30" s="46"/>
      <c r="S30" s="45"/>
      <c r="T30"/>
      <c r="U30" s="46"/>
      <c r="V30" s="45"/>
      <c r="W30"/>
      <c r="X30" s="46"/>
      <c r="Y30" s="44"/>
    </row>
    <row r="31" spans="1:25" ht="21" customHeight="1">
      <c r="A31" s="27"/>
      <c r="C31" s="46"/>
      <c r="D31" s="45"/>
      <c r="E31" s="76"/>
      <c r="F31" s="46"/>
      <c r="G31" s="45"/>
      <c r="H31"/>
      <c r="I31" s="46"/>
      <c r="J31" s="45"/>
      <c r="K31"/>
      <c r="L31" s="46"/>
      <c r="M31" s="45"/>
      <c r="N31"/>
      <c r="O31" s="46"/>
      <c r="P31" s="45"/>
      <c r="Q31"/>
      <c r="R31" s="46"/>
      <c r="S31" s="45"/>
      <c r="T31"/>
      <c r="U31" s="46"/>
      <c r="V31" s="45"/>
      <c r="W31"/>
      <c r="X31" s="46"/>
      <c r="Y31" s="44"/>
    </row>
    <row r="32" spans="1:25" ht="6.75" customHeight="1">
      <c r="A32" s="27"/>
      <c r="C32" s="46"/>
      <c r="D32" s="45"/>
      <c r="E32" s="76"/>
      <c r="F32" s="46"/>
      <c r="G32" s="45"/>
      <c r="H32"/>
      <c r="I32" s="46"/>
      <c r="J32" s="45"/>
      <c r="K32"/>
      <c r="L32" s="46"/>
      <c r="M32" s="45"/>
      <c r="N32"/>
      <c r="O32" s="46"/>
      <c r="P32" s="45"/>
      <c r="Q32" s="44"/>
      <c r="R32" s="46"/>
      <c r="S32" s="45"/>
      <c r="T32" s="44"/>
      <c r="U32" s="46"/>
      <c r="V32" s="45"/>
      <c r="W32"/>
      <c r="X32" s="46"/>
      <c r="Y32" s="44"/>
    </row>
    <row r="33" spans="1:25" ht="23.25" customHeight="1">
      <c r="A33" s="64"/>
      <c r="B33" s="72"/>
      <c r="C33" s="46"/>
      <c r="D33" s="45"/>
      <c r="E33" s="75"/>
      <c r="F33" s="46"/>
      <c r="G33" s="45"/>
      <c r="H33" s="44"/>
      <c r="I33" s="46"/>
      <c r="J33" s="45"/>
      <c r="K33" s="44"/>
      <c r="L33" s="46"/>
      <c r="M33" s="45"/>
      <c r="N33" s="44"/>
      <c r="O33" s="46"/>
      <c r="P33" s="45"/>
      <c r="Q33" s="44"/>
      <c r="R33" s="46"/>
      <c r="S33" s="45"/>
      <c r="T33" s="44"/>
      <c r="U33" s="46"/>
      <c r="V33" s="45"/>
      <c r="W33" s="44"/>
      <c r="X33" s="46"/>
      <c r="Y33" s="44"/>
    </row>
    <row r="41" spans="36:43" ht="11.25">
      <c r="AJ41" s="159"/>
      <c r="AK41" s="159"/>
      <c r="AL41" s="159"/>
      <c r="AM41" s="159"/>
      <c r="AN41" s="159"/>
      <c r="AO41" s="159"/>
      <c r="AP41" s="159"/>
      <c r="AQ41" s="159"/>
    </row>
    <row r="42" spans="36:43" ht="11.25">
      <c r="AJ42" s="159"/>
      <c r="AK42" s="159"/>
      <c r="AL42" s="159"/>
      <c r="AM42" s="159"/>
      <c r="AN42" s="159"/>
      <c r="AO42" s="159"/>
      <c r="AP42" s="159"/>
      <c r="AQ42" s="159"/>
    </row>
    <row r="43" spans="36:43" ht="11.25">
      <c r="AJ43" s="159"/>
      <c r="AK43" s="159"/>
      <c r="AL43" s="159"/>
      <c r="AM43" s="159"/>
      <c r="AN43" s="159"/>
      <c r="AO43" s="159"/>
      <c r="AP43" s="159"/>
      <c r="AQ43" s="159"/>
    </row>
    <row r="44" spans="36:43" ht="11.25">
      <c r="AJ44" s="159"/>
      <c r="AK44" s="159"/>
      <c r="AL44" s="159"/>
      <c r="AM44" s="159"/>
      <c r="AN44" s="159"/>
      <c r="AO44" s="159"/>
      <c r="AP44" s="159"/>
      <c r="AQ44" s="159"/>
    </row>
  </sheetData>
  <sheetProtection/>
  <mergeCells count="11">
    <mergeCell ref="Y4:Y6"/>
    <mergeCell ref="A4:A6"/>
    <mergeCell ref="B4:X4"/>
    <mergeCell ref="B5:C5"/>
    <mergeCell ref="W5:X5"/>
    <mergeCell ref="T5:U5"/>
    <mergeCell ref="Q5:R5"/>
    <mergeCell ref="N5:O5"/>
    <mergeCell ref="E5:F5"/>
    <mergeCell ref="K5:L5"/>
    <mergeCell ref="H5:I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2"/>
  <sheetViews>
    <sheetView showGridLines="0" zoomScalePageLayoutView="0" workbookViewId="0" topLeftCell="A1">
      <selection activeCell="U1" sqref="U1:U16384"/>
    </sheetView>
  </sheetViews>
  <sheetFormatPr defaultColWidth="9.33203125" defaultRowHeight="11.25"/>
  <cols>
    <col min="1" max="1" width="15.16015625" style="81" customWidth="1"/>
    <col min="2" max="11" width="8" style="0" customWidth="1"/>
    <col min="12" max="12" width="9.33203125" style="2" customWidth="1"/>
  </cols>
  <sheetData>
    <row r="1" spans="1:21" s="9" customFormat="1" ht="15" customHeight="1">
      <c r="A1" s="185" t="s">
        <v>205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N1" s="12"/>
      <c r="U1"/>
    </row>
    <row r="2" spans="1:21" s="9" customFormat="1" ht="15" customHeight="1">
      <c r="A2" s="115" t="s">
        <v>181</v>
      </c>
      <c r="B2" s="12"/>
      <c r="E2" s="12"/>
      <c r="H2" s="12"/>
      <c r="K2" s="12"/>
      <c r="L2" s="91"/>
      <c r="N2" s="12"/>
      <c r="U2"/>
    </row>
    <row r="3" spans="2:14" ht="12" customHeight="1">
      <c r="B3" s="1"/>
      <c r="E3" s="1"/>
      <c r="H3" s="1"/>
      <c r="K3" s="1"/>
      <c r="L3" s="3"/>
      <c r="N3" s="1"/>
    </row>
    <row r="4" spans="1:21" s="9" customFormat="1" ht="15" customHeight="1">
      <c r="A4" s="187" t="s">
        <v>94</v>
      </c>
      <c r="B4" s="186" t="s">
        <v>95</v>
      </c>
      <c r="C4" s="166"/>
      <c r="D4" s="166"/>
      <c r="E4" s="166"/>
      <c r="F4" s="166"/>
      <c r="G4" s="166"/>
      <c r="H4" s="166"/>
      <c r="I4" s="166"/>
      <c r="J4" s="166"/>
      <c r="K4" s="166"/>
      <c r="L4" s="187" t="s">
        <v>47</v>
      </c>
      <c r="N4" s="12"/>
      <c r="U4"/>
    </row>
    <row r="5" spans="1:21" s="9" customFormat="1" ht="15" customHeight="1">
      <c r="A5" s="188"/>
      <c r="B5" s="40">
        <v>1</v>
      </c>
      <c r="C5" s="156">
        <v>2</v>
      </c>
      <c r="D5" s="40">
        <v>3</v>
      </c>
      <c r="E5" s="40">
        <v>4</v>
      </c>
      <c r="F5" s="40">
        <v>5</v>
      </c>
      <c r="G5" s="40">
        <v>6</v>
      </c>
      <c r="H5" s="40">
        <v>7</v>
      </c>
      <c r="I5" s="40">
        <v>8</v>
      </c>
      <c r="J5" s="40">
        <v>9</v>
      </c>
      <c r="K5" s="40">
        <v>10</v>
      </c>
      <c r="L5" s="188"/>
      <c r="U5"/>
    </row>
    <row r="6" spans="1:21" s="9" customFormat="1" ht="15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127"/>
      <c r="U6"/>
    </row>
    <row r="7" spans="1:21" s="9" customFormat="1" ht="15" customHeight="1">
      <c r="A7" s="85">
        <v>1</v>
      </c>
      <c r="B7" s="85">
        <v>0</v>
      </c>
      <c r="C7" s="85">
        <v>0</v>
      </c>
      <c r="D7" s="85">
        <v>0</v>
      </c>
      <c r="E7" s="85">
        <v>0</v>
      </c>
      <c r="F7" s="85">
        <v>0</v>
      </c>
      <c r="G7" s="85">
        <v>0</v>
      </c>
      <c r="H7" s="85">
        <v>0</v>
      </c>
      <c r="I7" s="85">
        <v>0</v>
      </c>
      <c r="J7" s="85">
        <v>0</v>
      </c>
      <c r="K7" s="85">
        <v>0</v>
      </c>
      <c r="L7" s="154">
        <f>SUM(B7:K7)</f>
        <v>0</v>
      </c>
      <c r="M7" s="116"/>
      <c r="N7" s="116"/>
      <c r="O7" s="116"/>
      <c r="P7" s="116"/>
      <c r="U7"/>
    </row>
    <row r="8" spans="1:23" s="9" customFormat="1" ht="15" customHeight="1">
      <c r="A8" s="85">
        <v>2</v>
      </c>
      <c r="B8" s="85">
        <v>0</v>
      </c>
      <c r="C8" s="85">
        <v>0</v>
      </c>
      <c r="D8" s="85">
        <v>0</v>
      </c>
      <c r="E8" s="85">
        <v>0</v>
      </c>
      <c r="F8" s="85">
        <v>0</v>
      </c>
      <c r="G8" s="85">
        <v>0</v>
      </c>
      <c r="H8" s="85">
        <v>0</v>
      </c>
      <c r="I8" s="85">
        <v>0</v>
      </c>
      <c r="J8" s="85">
        <v>0</v>
      </c>
      <c r="K8" s="85">
        <v>0</v>
      </c>
      <c r="L8" s="154">
        <f aca="true" t="shared" si="0" ref="L8:L13">SUM(B8:K8)</f>
        <v>0</v>
      </c>
      <c r="M8" s="116"/>
      <c r="N8" s="116"/>
      <c r="O8" s="116"/>
      <c r="P8" s="116"/>
      <c r="S8" s="116"/>
      <c r="U8"/>
      <c r="W8" s="116"/>
    </row>
    <row r="9" spans="1:23" s="9" customFormat="1" ht="15" customHeight="1">
      <c r="A9" s="85">
        <v>3</v>
      </c>
      <c r="B9" s="85">
        <v>0</v>
      </c>
      <c r="C9" s="85">
        <v>0</v>
      </c>
      <c r="D9" s="85">
        <v>0</v>
      </c>
      <c r="E9" s="85">
        <v>0</v>
      </c>
      <c r="F9" s="85">
        <v>0</v>
      </c>
      <c r="G9" s="85">
        <v>0</v>
      </c>
      <c r="H9" s="85">
        <v>0</v>
      </c>
      <c r="I9" s="85">
        <v>0</v>
      </c>
      <c r="J9" s="85">
        <v>0</v>
      </c>
      <c r="K9" s="85">
        <v>0</v>
      </c>
      <c r="L9" s="154">
        <f t="shared" si="0"/>
        <v>0</v>
      </c>
      <c r="M9" s="116"/>
      <c r="N9" s="116"/>
      <c r="O9" s="116"/>
      <c r="P9" s="116"/>
      <c r="S9" s="116"/>
      <c r="U9"/>
      <c r="W9" s="116"/>
    </row>
    <row r="10" spans="1:23" s="9" customFormat="1" ht="15" customHeight="1">
      <c r="A10" s="85">
        <v>4</v>
      </c>
      <c r="B10" s="85">
        <v>0</v>
      </c>
      <c r="C10" s="85">
        <v>0</v>
      </c>
      <c r="D10" s="85">
        <v>1</v>
      </c>
      <c r="E10" s="85">
        <v>1</v>
      </c>
      <c r="F10" s="85">
        <v>0</v>
      </c>
      <c r="G10" s="85">
        <v>1</v>
      </c>
      <c r="H10" s="85">
        <v>45</v>
      </c>
      <c r="I10" s="85">
        <v>0</v>
      </c>
      <c r="J10" s="85">
        <v>0</v>
      </c>
      <c r="K10" s="85">
        <v>0</v>
      </c>
      <c r="L10" s="154">
        <f t="shared" si="0"/>
        <v>48</v>
      </c>
      <c r="M10" s="116"/>
      <c r="N10" s="116"/>
      <c r="O10" s="116"/>
      <c r="P10" s="116"/>
      <c r="S10" s="116"/>
      <c r="U10"/>
      <c r="W10" s="116"/>
    </row>
    <row r="11" spans="1:23" s="9" customFormat="1" ht="15" customHeight="1">
      <c r="A11" s="85">
        <v>5</v>
      </c>
      <c r="B11" s="113">
        <v>45.7</v>
      </c>
      <c r="C11" s="113">
        <v>77</v>
      </c>
      <c r="D11" s="113">
        <v>77.58</v>
      </c>
      <c r="E11" s="113">
        <v>86</v>
      </c>
      <c r="F11" s="113">
        <v>77.35</v>
      </c>
      <c r="G11" s="113">
        <v>63.65</v>
      </c>
      <c r="H11" s="113">
        <v>59.3</v>
      </c>
      <c r="I11" s="113">
        <v>734.73</v>
      </c>
      <c r="J11" s="113">
        <v>0</v>
      </c>
      <c r="K11" s="113">
        <v>0</v>
      </c>
      <c r="L11" s="154">
        <f t="shared" si="0"/>
        <v>1221.31</v>
      </c>
      <c r="M11" s="116"/>
      <c r="N11" s="116"/>
      <c r="O11" s="116"/>
      <c r="P11" s="116"/>
      <c r="S11" s="116"/>
      <c r="U11"/>
      <c r="W11" s="116"/>
    </row>
    <row r="12" spans="1:23" s="9" customFormat="1" ht="15" customHeight="1">
      <c r="A12" s="85">
        <v>6</v>
      </c>
      <c r="B12" s="113">
        <v>20.6</v>
      </c>
      <c r="C12" s="113">
        <v>58</v>
      </c>
      <c r="D12" s="113">
        <v>77.64</v>
      </c>
      <c r="E12" s="113">
        <v>87</v>
      </c>
      <c r="F12" s="113">
        <v>99.24</v>
      </c>
      <c r="G12" s="113">
        <v>87.48</v>
      </c>
      <c r="H12" s="113">
        <v>90.3</v>
      </c>
      <c r="I12" s="113">
        <v>75.47</v>
      </c>
      <c r="J12" s="113">
        <v>919.12</v>
      </c>
      <c r="K12" s="113">
        <v>0</v>
      </c>
      <c r="L12" s="154">
        <f t="shared" si="0"/>
        <v>1514.85</v>
      </c>
      <c r="N12" s="116"/>
      <c r="O12" s="116"/>
      <c r="P12" s="116"/>
      <c r="S12" s="116"/>
      <c r="U12"/>
      <c r="W12" s="116"/>
    </row>
    <row r="13" spans="1:23" s="9" customFormat="1" ht="15" customHeight="1">
      <c r="A13" s="85">
        <v>7</v>
      </c>
      <c r="B13" s="113">
        <v>4.95</v>
      </c>
      <c r="C13" s="113">
        <v>8.8</v>
      </c>
      <c r="D13" s="113">
        <v>15</v>
      </c>
      <c r="E13" s="113">
        <v>11.8</v>
      </c>
      <c r="F13" s="113">
        <v>32.25</v>
      </c>
      <c r="G13" s="113">
        <v>61.05</v>
      </c>
      <c r="H13" s="113">
        <v>81.11</v>
      </c>
      <c r="I13" s="113">
        <v>93.98</v>
      </c>
      <c r="J13" s="113">
        <v>93.54</v>
      </c>
      <c r="K13" s="98">
        <v>2170.72</v>
      </c>
      <c r="L13" s="154">
        <f t="shared" si="0"/>
        <v>2573.2</v>
      </c>
      <c r="M13" s="116"/>
      <c r="N13" s="116"/>
      <c r="O13" s="116"/>
      <c r="P13" s="116"/>
      <c r="S13" s="116"/>
      <c r="U13"/>
      <c r="W13" s="116"/>
    </row>
    <row r="14" spans="1:23" s="9" customFormat="1" ht="15" customHeight="1">
      <c r="A14" s="85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16"/>
      <c r="N14" s="116"/>
      <c r="O14" s="116"/>
      <c r="P14" s="116"/>
      <c r="S14" s="116"/>
      <c r="U14"/>
      <c r="W14" s="116"/>
    </row>
    <row r="15" spans="1:23" s="9" customFormat="1" ht="15" customHeight="1">
      <c r="A15" s="42" t="s">
        <v>47</v>
      </c>
      <c r="B15" s="155">
        <f>SUM(B7:B14)</f>
        <v>71.25000000000001</v>
      </c>
      <c r="C15" s="155">
        <f aca="true" t="shared" si="1" ref="C15:L15">SUM(C7:C14)</f>
        <v>143.8</v>
      </c>
      <c r="D15" s="155">
        <f t="shared" si="1"/>
        <v>171.22</v>
      </c>
      <c r="E15" s="155">
        <f t="shared" si="1"/>
        <v>185.8</v>
      </c>
      <c r="F15" s="155">
        <f t="shared" si="1"/>
        <v>208.83999999999997</v>
      </c>
      <c r="G15" s="155">
        <f t="shared" si="1"/>
        <v>213.18</v>
      </c>
      <c r="H15" s="155">
        <f t="shared" si="1"/>
        <v>275.71</v>
      </c>
      <c r="I15" s="155">
        <f t="shared" si="1"/>
        <v>904.1800000000001</v>
      </c>
      <c r="J15" s="155">
        <f t="shared" si="1"/>
        <v>1012.66</v>
      </c>
      <c r="K15" s="155">
        <f t="shared" si="1"/>
        <v>2170.72</v>
      </c>
      <c r="L15" s="155">
        <f t="shared" si="1"/>
        <v>5357.36</v>
      </c>
      <c r="M15" s="116"/>
      <c r="N15" s="116"/>
      <c r="O15" s="116"/>
      <c r="P15" s="116"/>
      <c r="Q15" s="116"/>
      <c r="R15" s="116"/>
      <c r="S15" s="116"/>
      <c r="T15" s="116"/>
      <c r="U15"/>
      <c r="W15" s="116"/>
    </row>
    <row r="16" spans="13:23" ht="11.25">
      <c r="M16" s="24"/>
      <c r="N16" s="24"/>
      <c r="O16" s="24"/>
      <c r="P16" s="24"/>
      <c r="Q16" s="24"/>
      <c r="R16" s="24"/>
      <c r="S16" s="24"/>
      <c r="T16" s="24"/>
      <c r="V16" s="24"/>
      <c r="W16" s="24"/>
    </row>
    <row r="17" spans="13:19" ht="11.25">
      <c r="M17" s="24"/>
      <c r="N17" s="24"/>
      <c r="O17" s="24"/>
      <c r="P17" s="24"/>
      <c r="Q17" s="24"/>
      <c r="R17" s="24"/>
      <c r="S17" s="24"/>
    </row>
    <row r="19" ht="4.5" customHeight="1"/>
    <row r="20" spans="2:12" ht="11.2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128"/>
    </row>
    <row r="21" spans="2:12" ht="11.2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128"/>
    </row>
    <row r="22" spans="2:12" ht="11.2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128"/>
    </row>
    <row r="23" spans="2:12" ht="11.2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128"/>
    </row>
    <row r="24" spans="2:12" ht="11.25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129"/>
    </row>
    <row r="30" spans="6:16" ht="11.25"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</row>
    <row r="40" spans="2:4" ht="11.25">
      <c r="B40" t="s">
        <v>147</v>
      </c>
      <c r="C40" t="s">
        <v>146</v>
      </c>
      <c r="D40" t="s">
        <v>176</v>
      </c>
    </row>
    <row r="41" spans="2:4" ht="11.25">
      <c r="B41" t="s">
        <v>147</v>
      </c>
      <c r="C41" t="s">
        <v>146</v>
      </c>
      <c r="D41" t="s">
        <v>176</v>
      </c>
    </row>
    <row r="42" spans="2:4" ht="11.25">
      <c r="B42" t="s">
        <v>147</v>
      </c>
      <c r="C42" t="s">
        <v>146</v>
      </c>
      <c r="D42" t="s">
        <v>176</v>
      </c>
    </row>
  </sheetData>
  <sheetProtection/>
  <mergeCells count="4">
    <mergeCell ref="A1:L1"/>
    <mergeCell ref="B4:K4"/>
    <mergeCell ref="A4:A5"/>
    <mergeCell ref="L4:L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8"/>
  <sheetViews>
    <sheetView showGridLines="0" zoomScalePageLayoutView="0" workbookViewId="0" topLeftCell="E1">
      <selection activeCell="R1" sqref="R1:AL16384"/>
    </sheetView>
  </sheetViews>
  <sheetFormatPr defaultColWidth="9.33203125" defaultRowHeight="11.25"/>
  <cols>
    <col min="1" max="1" width="17" style="0" customWidth="1"/>
    <col min="2" max="2" width="2.33203125" style="0" customWidth="1"/>
    <col min="3" max="11" width="8" style="2" customWidth="1"/>
    <col min="12" max="12" width="3.33203125" style="0" customWidth="1"/>
    <col min="13" max="13" width="11.16015625" style="2" customWidth="1"/>
  </cols>
  <sheetData>
    <row r="1" spans="1:13" s="9" customFormat="1" ht="20.25" customHeight="1">
      <c r="A1" s="89" t="s">
        <v>231</v>
      </c>
      <c r="B1" s="90"/>
      <c r="C1" s="91"/>
      <c r="D1" s="4"/>
      <c r="E1" s="4"/>
      <c r="F1" s="91"/>
      <c r="G1" s="4"/>
      <c r="H1" s="4"/>
      <c r="I1" s="91"/>
      <c r="J1" s="4"/>
      <c r="K1" s="4"/>
      <c r="M1" s="91"/>
    </row>
    <row r="2" spans="3:13" s="9" customFormat="1" ht="7.5" customHeight="1">
      <c r="C2" s="4"/>
      <c r="D2" s="4"/>
      <c r="E2" s="4"/>
      <c r="F2" s="4"/>
      <c r="G2" s="4"/>
      <c r="H2" s="4"/>
      <c r="I2" s="4"/>
      <c r="J2" s="4"/>
      <c r="K2" s="4"/>
      <c r="M2" s="4"/>
    </row>
    <row r="3" spans="1:13" s="4" customFormat="1" ht="15" customHeight="1">
      <c r="A3" s="187" t="s">
        <v>67</v>
      </c>
      <c r="B3" s="40"/>
      <c r="C3" s="166" t="s">
        <v>96</v>
      </c>
      <c r="D3" s="166"/>
      <c r="E3" s="166"/>
      <c r="F3" s="166"/>
      <c r="G3" s="166"/>
      <c r="H3" s="166"/>
      <c r="I3" s="166"/>
      <c r="J3" s="166"/>
      <c r="K3" s="166"/>
      <c r="L3" s="40"/>
      <c r="M3" s="187" t="s">
        <v>47</v>
      </c>
    </row>
    <row r="4" spans="1:13" s="4" customFormat="1" ht="15" customHeight="1">
      <c r="A4" s="191"/>
      <c r="B4" s="42"/>
      <c r="C4" s="42" t="s">
        <v>97</v>
      </c>
      <c r="D4" s="42" t="s">
        <v>98</v>
      </c>
      <c r="E4" s="42" t="s">
        <v>99</v>
      </c>
      <c r="F4" s="42" t="s">
        <v>100</v>
      </c>
      <c r="G4" s="42" t="s">
        <v>101</v>
      </c>
      <c r="H4" s="42" t="s">
        <v>102</v>
      </c>
      <c r="I4" s="42" t="s">
        <v>103</v>
      </c>
      <c r="J4" s="42" t="s">
        <v>104</v>
      </c>
      <c r="K4" s="42" t="s">
        <v>105</v>
      </c>
      <c r="L4" s="42"/>
      <c r="M4" s="191"/>
    </row>
    <row r="5" spans="3:13" s="9" customFormat="1" ht="6.75" customHeight="1">
      <c r="C5" s="4"/>
      <c r="D5" s="4"/>
      <c r="E5" s="4"/>
      <c r="F5" s="4"/>
      <c r="G5" s="4"/>
      <c r="H5" s="4"/>
      <c r="I5" s="4"/>
      <c r="J5" s="4"/>
      <c r="K5" s="4"/>
      <c r="M5" s="4"/>
    </row>
    <row r="6" spans="1:13" s="9" customFormat="1" ht="15" customHeight="1">
      <c r="A6" s="85" t="s">
        <v>41</v>
      </c>
      <c r="B6" s="85"/>
      <c r="C6" s="98">
        <v>64</v>
      </c>
      <c r="D6" s="98">
        <v>474</v>
      </c>
      <c r="E6" s="98">
        <v>622</v>
      </c>
      <c r="F6" s="98">
        <v>1119</v>
      </c>
      <c r="G6" s="98">
        <v>1071</v>
      </c>
      <c r="H6" s="98">
        <v>1128</v>
      </c>
      <c r="I6" s="98">
        <v>964</v>
      </c>
      <c r="J6" s="98">
        <v>175</v>
      </c>
      <c r="K6" s="98">
        <v>16</v>
      </c>
      <c r="L6" s="114"/>
      <c r="M6" s="98">
        <v>5634</v>
      </c>
    </row>
    <row r="7" spans="1:13" s="9" customFormat="1" ht="15" customHeight="1">
      <c r="A7" s="85" t="s">
        <v>43</v>
      </c>
      <c r="B7" s="85"/>
      <c r="C7" s="98">
        <v>56</v>
      </c>
      <c r="D7" s="98">
        <v>501.53</v>
      </c>
      <c r="E7" s="98">
        <v>581.18</v>
      </c>
      <c r="F7" s="98">
        <v>1053.53</v>
      </c>
      <c r="G7" s="98">
        <v>1118.36</v>
      </c>
      <c r="H7" s="98">
        <v>1080.99</v>
      </c>
      <c r="I7" s="98">
        <v>893.55</v>
      </c>
      <c r="J7" s="98">
        <v>174.97</v>
      </c>
      <c r="K7" s="98">
        <v>25.17</v>
      </c>
      <c r="L7" s="114"/>
      <c r="M7" s="98">
        <v>5485.28</v>
      </c>
    </row>
    <row r="8" spans="1:13" s="9" customFormat="1" ht="15" customHeight="1">
      <c r="A8" s="85" t="s">
        <v>140</v>
      </c>
      <c r="B8" s="85"/>
      <c r="C8" s="98">
        <v>80.9</v>
      </c>
      <c r="D8" s="98">
        <v>512.44</v>
      </c>
      <c r="E8" s="98">
        <v>582.37</v>
      </c>
      <c r="F8" s="98">
        <v>977.08</v>
      </c>
      <c r="G8" s="98">
        <v>1182.15</v>
      </c>
      <c r="H8" s="98">
        <v>1049.99</v>
      </c>
      <c r="I8" s="98">
        <v>835.5</v>
      </c>
      <c r="J8" s="98">
        <v>194.59</v>
      </c>
      <c r="K8" s="98">
        <v>28</v>
      </c>
      <c r="L8" s="114"/>
      <c r="M8" s="98">
        <v>5443.02</v>
      </c>
    </row>
    <row r="9" spans="1:13" s="9" customFormat="1" ht="15" customHeight="1">
      <c r="A9" s="85" t="s">
        <v>158</v>
      </c>
      <c r="B9" s="85"/>
      <c r="C9" s="98">
        <v>79.85</v>
      </c>
      <c r="D9" s="98">
        <v>584.14</v>
      </c>
      <c r="E9" s="98">
        <v>633.68</v>
      </c>
      <c r="F9" s="98">
        <v>896.97</v>
      </c>
      <c r="G9" s="98">
        <v>1214.33</v>
      </c>
      <c r="H9" s="98">
        <v>1002.81</v>
      </c>
      <c r="I9" s="98">
        <v>839.44</v>
      </c>
      <c r="J9" s="98">
        <v>213.25</v>
      </c>
      <c r="K9" s="98">
        <v>33.92</v>
      </c>
      <c r="L9" s="114"/>
      <c r="M9" s="98">
        <v>5498.390000000001</v>
      </c>
    </row>
    <row r="10" spans="1:13" s="9" customFormat="1" ht="15" customHeight="1">
      <c r="A10" s="85" t="s">
        <v>160</v>
      </c>
      <c r="B10" s="85"/>
      <c r="C10" s="98">
        <v>116</v>
      </c>
      <c r="D10" s="98">
        <v>635</v>
      </c>
      <c r="E10" s="98">
        <v>703</v>
      </c>
      <c r="F10" s="98">
        <v>808</v>
      </c>
      <c r="G10" s="98">
        <v>1211</v>
      </c>
      <c r="H10" s="98">
        <v>1017</v>
      </c>
      <c r="I10" s="98">
        <v>807</v>
      </c>
      <c r="J10" s="98">
        <v>239</v>
      </c>
      <c r="K10" s="98">
        <v>36</v>
      </c>
      <c r="L10" s="114" t="s">
        <v>148</v>
      </c>
      <c r="M10" s="98">
        <v>5572</v>
      </c>
    </row>
    <row r="11" spans="1:13" s="9" customFormat="1" ht="15" customHeight="1">
      <c r="A11" s="85" t="s">
        <v>166</v>
      </c>
      <c r="B11" s="85"/>
      <c r="C11" s="98">
        <v>96.5</v>
      </c>
      <c r="D11" s="98">
        <v>635.72</v>
      </c>
      <c r="E11" s="98">
        <v>682.14</v>
      </c>
      <c r="F11" s="98">
        <v>752.6</v>
      </c>
      <c r="G11" s="98">
        <v>1192.77</v>
      </c>
      <c r="H11" s="98">
        <v>1055.81</v>
      </c>
      <c r="I11" s="98">
        <v>828.68</v>
      </c>
      <c r="J11" s="98">
        <v>278.33</v>
      </c>
      <c r="K11" s="98">
        <v>45.95</v>
      </c>
      <c r="L11" s="98"/>
      <c r="M11" s="98">
        <v>5568.5</v>
      </c>
    </row>
    <row r="12" spans="1:13" s="9" customFormat="1" ht="15" customHeight="1">
      <c r="A12" s="85" t="s">
        <v>168</v>
      </c>
      <c r="B12" s="85"/>
      <c r="C12" s="98">
        <v>64.33</v>
      </c>
      <c r="D12" s="98">
        <v>620.26</v>
      </c>
      <c r="E12" s="98">
        <v>723.82</v>
      </c>
      <c r="F12" s="98">
        <v>716.7</v>
      </c>
      <c r="G12" s="98">
        <v>1130.31</v>
      </c>
      <c r="H12" s="98">
        <v>1127.83</v>
      </c>
      <c r="I12" s="98">
        <v>825.98</v>
      </c>
      <c r="J12" s="98">
        <v>283.5</v>
      </c>
      <c r="K12" s="98">
        <v>51</v>
      </c>
      <c r="L12" s="98"/>
      <c r="M12" s="98">
        <v>5543.73</v>
      </c>
    </row>
    <row r="13" spans="1:13" s="9" customFormat="1" ht="15" customHeight="1">
      <c r="A13" s="85" t="s">
        <v>175</v>
      </c>
      <c r="B13" s="85"/>
      <c r="C13" s="98">
        <v>60.5</v>
      </c>
      <c r="D13" s="98">
        <v>619.84</v>
      </c>
      <c r="E13" s="98">
        <v>710.52</v>
      </c>
      <c r="F13" s="98">
        <v>697.57</v>
      </c>
      <c r="G13" s="98">
        <v>1046.99</v>
      </c>
      <c r="H13" s="98">
        <v>1162.34</v>
      </c>
      <c r="I13" s="98">
        <v>855.98</v>
      </c>
      <c r="J13" s="98">
        <v>309.78</v>
      </c>
      <c r="K13" s="98">
        <v>66</v>
      </c>
      <c r="L13" s="98"/>
      <c r="M13" s="98">
        <v>5529.5199999999995</v>
      </c>
    </row>
    <row r="14" spans="1:13" s="9" customFormat="1" ht="15" customHeight="1">
      <c r="A14" s="85" t="s">
        <v>178</v>
      </c>
      <c r="B14" s="85"/>
      <c r="C14" s="98">
        <v>50.7</v>
      </c>
      <c r="D14" s="98">
        <v>581.03</v>
      </c>
      <c r="E14" s="98">
        <v>747.21</v>
      </c>
      <c r="F14" s="98">
        <v>739.33</v>
      </c>
      <c r="G14" s="98">
        <v>970.19</v>
      </c>
      <c r="H14" s="98">
        <v>1201.65</v>
      </c>
      <c r="I14" s="98">
        <v>833.15</v>
      </c>
      <c r="J14" s="98">
        <v>320.36</v>
      </c>
      <c r="K14" s="98">
        <v>71</v>
      </c>
      <c r="L14" s="98"/>
      <c r="M14" s="98">
        <v>5514.62</v>
      </c>
    </row>
    <row r="15" spans="1:13" s="9" customFormat="1" ht="15" customHeight="1">
      <c r="A15" s="85" t="s">
        <v>181</v>
      </c>
      <c r="B15" s="85"/>
      <c r="C15" s="98">
        <v>42.5</v>
      </c>
      <c r="D15" s="98">
        <v>513.81</v>
      </c>
      <c r="E15" s="98">
        <v>759.5</v>
      </c>
      <c r="F15" s="98">
        <v>750.76</v>
      </c>
      <c r="G15" s="98">
        <v>874.69</v>
      </c>
      <c r="H15" s="98">
        <v>1225.68</v>
      </c>
      <c r="I15" s="98">
        <v>836.73</v>
      </c>
      <c r="J15" s="98">
        <v>284.85</v>
      </c>
      <c r="K15" s="98">
        <v>68</v>
      </c>
      <c r="L15" s="98" t="s">
        <v>183</v>
      </c>
      <c r="M15" s="98">
        <v>5356.52</v>
      </c>
    </row>
    <row r="16" spans="1:13" s="9" customFormat="1" ht="15" customHeight="1">
      <c r="A16" s="85" t="s">
        <v>208</v>
      </c>
      <c r="B16" s="85"/>
      <c r="C16" s="98">
        <v>35.25</v>
      </c>
      <c r="D16" s="98">
        <v>461.9</v>
      </c>
      <c r="E16" s="98">
        <v>785.86</v>
      </c>
      <c r="F16" s="98">
        <v>793.66</v>
      </c>
      <c r="G16" s="98">
        <v>816.48</v>
      </c>
      <c r="H16" s="98">
        <v>1199.14</v>
      </c>
      <c r="I16" s="98">
        <v>929.15</v>
      </c>
      <c r="J16" s="98">
        <v>282.25</v>
      </c>
      <c r="K16" s="98">
        <v>75</v>
      </c>
      <c r="L16" s="98"/>
      <c r="M16" s="98">
        <f>SUM(C16:K16)</f>
        <v>5378.69</v>
      </c>
    </row>
    <row r="17" spans="3:13" s="9" customFormat="1" ht="5.25" customHeight="1">
      <c r="C17" s="4"/>
      <c r="D17" s="4"/>
      <c r="E17" s="4"/>
      <c r="F17" s="4"/>
      <c r="G17" s="4"/>
      <c r="H17" s="4"/>
      <c r="I17" s="4"/>
      <c r="J17" s="4"/>
      <c r="K17" s="4"/>
      <c r="M17" s="4"/>
    </row>
    <row r="18" spans="1:13" s="9" customFormat="1" ht="15" customHeight="1">
      <c r="A18" s="63" t="s">
        <v>106</v>
      </c>
      <c r="B18" s="63"/>
      <c r="C18" s="189">
        <f>+(C16-C6)/C6*100</f>
        <v>-44.921875</v>
      </c>
      <c r="D18" s="189">
        <f aca="true" t="shared" si="0" ref="D18:M18">+(D16-D6)/D6*100</f>
        <v>-2.55274261603376</v>
      </c>
      <c r="E18" s="189">
        <f t="shared" si="0"/>
        <v>26.344051446945336</v>
      </c>
      <c r="F18" s="189">
        <f t="shared" si="0"/>
        <v>-29.07417336907954</v>
      </c>
      <c r="G18" s="189">
        <f t="shared" si="0"/>
        <v>-23.764705882352942</v>
      </c>
      <c r="H18" s="189">
        <f t="shared" si="0"/>
        <v>6.306737588652492</v>
      </c>
      <c r="I18" s="189">
        <f t="shared" si="0"/>
        <v>-3.61514522821577</v>
      </c>
      <c r="J18" s="189">
        <f t="shared" si="0"/>
        <v>61.285714285714285</v>
      </c>
      <c r="K18" s="189">
        <f t="shared" si="0"/>
        <v>368.75</v>
      </c>
      <c r="L18" s="189"/>
      <c r="M18" s="189">
        <f t="shared" si="0"/>
        <v>-4.53159389421371</v>
      </c>
    </row>
    <row r="19" spans="1:13" s="9" customFormat="1" ht="15" customHeight="1">
      <c r="A19" s="37" t="s">
        <v>224</v>
      </c>
      <c r="B19" s="37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</row>
    <row r="21" spans="3:13" ht="11.25">
      <c r="C21" s="3"/>
      <c r="D21" s="3"/>
      <c r="E21" s="3"/>
      <c r="F21" s="3"/>
      <c r="G21" s="3"/>
      <c r="H21" s="3"/>
      <c r="I21" s="3"/>
      <c r="J21"/>
      <c r="K21"/>
      <c r="M21" s="3"/>
    </row>
    <row r="22" spans="3:13" ht="11.25">
      <c r="C22" s="3"/>
      <c r="D22" s="3"/>
      <c r="E22" s="3"/>
      <c r="F22" s="3"/>
      <c r="G22" s="3"/>
      <c r="H22" s="3"/>
      <c r="I22" s="3"/>
      <c r="J22" s="3"/>
      <c r="K22" s="3"/>
      <c r="L22" s="1"/>
      <c r="M22" s="3"/>
    </row>
    <row r="23" ht="12.75" customHeight="1"/>
    <row r="24" ht="11.25">
      <c r="L24" s="2"/>
    </row>
    <row r="25" spans="3:19" ht="11.2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S25" s="1"/>
    </row>
    <row r="26" spans="3:13" ht="11.2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ht="11.25">
      <c r="M27" s="8"/>
    </row>
    <row r="28" ht="11.25">
      <c r="M28" s="8"/>
    </row>
    <row r="29" ht="11.25">
      <c r="M29" s="8"/>
    </row>
    <row r="30" ht="11.25">
      <c r="M30" s="8"/>
    </row>
    <row r="31" ht="11.25">
      <c r="M31" s="8"/>
    </row>
    <row r="38" spans="12:16" ht="11.25">
      <c r="L38" s="2"/>
      <c r="N38" s="2"/>
      <c r="O38" s="2"/>
      <c r="P38" s="2"/>
    </row>
  </sheetData>
  <sheetProtection/>
  <mergeCells count="14">
    <mergeCell ref="A3:A4"/>
    <mergeCell ref="M3:M4"/>
    <mergeCell ref="M18:M19"/>
    <mergeCell ref="C3:K3"/>
    <mergeCell ref="C18:C19"/>
    <mergeCell ref="D18:D19"/>
    <mergeCell ref="E18:E19"/>
    <mergeCell ref="F18:F19"/>
    <mergeCell ref="G18:G19"/>
    <mergeCell ref="H18:H19"/>
    <mergeCell ref="I18:I19"/>
    <mergeCell ref="L18:L19"/>
    <mergeCell ref="J18:J19"/>
    <mergeCell ref="K18:K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Dept's Education and YSPE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motty</dc:creator>
  <cp:keywords/>
  <dc:description/>
  <cp:lastModifiedBy>Converse, Cecilia</cp:lastModifiedBy>
  <cp:lastPrinted>2015-05-26T12:33:27Z</cp:lastPrinted>
  <dcterms:created xsi:type="dcterms:W3CDTF">2006-02-20T12:36:35Z</dcterms:created>
  <dcterms:modified xsi:type="dcterms:W3CDTF">2015-08-14T14:28:52Z</dcterms:modified>
  <cp:category/>
  <cp:version/>
  <cp:contentType/>
  <cp:contentStatus/>
</cp:coreProperties>
</file>