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312" windowWidth="16056" windowHeight="5628" activeTab="0"/>
  </bookViews>
  <sheets>
    <sheet name="FTE Teachers 1956-57 to 2007-08" sheetId="1" r:id="rId1"/>
    <sheet name="Tchrs and Admin by Position" sheetId="2" r:id="rId2"/>
    <sheet name="Tchrs AGE, Salary &amp; Experience" sheetId="3" r:id="rId3"/>
    <sheet name="Dist AGE, Salary &amp; Experience" sheetId="4" r:id="rId4"/>
    <sheet name="Sheet2" sheetId="5" r:id="rId5"/>
    <sheet name="Teachers by Salary" sheetId="6" r:id="rId6"/>
    <sheet name="FTE Teachers by Gender " sheetId="7" r:id="rId7"/>
    <sheet name="Teachers by Exp" sheetId="8" r:id="rId8"/>
    <sheet name="Teachers by Certifi" sheetId="9" r:id="rId9"/>
    <sheet name="Teachers by AgeGroup" sheetId="10" r:id="rId10"/>
    <sheet name="Substitute Teachers Profile" sheetId="11" r:id="rId11"/>
    <sheet name="Subs by AGE" sheetId="12" r:id="rId12"/>
    <sheet name="Subs by Exp" sheetId="13" r:id="rId13"/>
    <sheet name="Subs by Exp. Hist." sheetId="14" r:id="rId14"/>
    <sheet name="Retired Teachers" sheetId="15" r:id="rId15"/>
    <sheet name="First time teachers" sheetId="16" r:id="rId16"/>
    <sheet name="Student Assistants" sheetId="17" r:id="rId17"/>
    <sheet name="Student Assistants History" sheetId="18" r:id="rId18"/>
  </sheets>
  <definedNames>
    <definedName name="_xlnm.Print_Area" localSheetId="13">'Subs by Exp. Hist.'!$A$1:$H$17</definedName>
    <definedName name="_xlnm.Print_Area" localSheetId="1">'Tchrs and Admin by Position'!$A$1:$I$33</definedName>
    <definedName name="_xlnm.Print_Area" localSheetId="8">'Teachers by Certifi'!$A$1:$L$15</definedName>
    <definedName name="_xlnm.Print_Area" localSheetId="7">'Teachers by Exp'!$A$1:$Y$15</definedName>
  </definedNames>
  <calcPr fullCalcOnLoad="1"/>
</workbook>
</file>

<file path=xl/sharedStrings.xml><?xml version="1.0" encoding="utf-8"?>
<sst xmlns="http://schemas.openxmlformats.org/spreadsheetml/2006/main" count="1303" uniqueCount="246">
  <si>
    <t>School Year</t>
  </si>
  <si>
    <t>Teachers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</si>
  <si>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</si>
  <si>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</si>
  <si>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</si>
  <si>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</si>
  <si>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</si>
  <si>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</si>
  <si>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</si>
  <si>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</si>
  <si>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</si>
  <si>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</si>
  <si>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</si>
  <si>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1967-68</t>
  </si>
  <si>
    <t>1992-93</t>
  </si>
  <si>
    <t>1968-69</t>
  </si>
  <si>
    <t>1993-94</t>
  </si>
  <si>
    <t>1969-70</t>
  </si>
  <si>
    <t>1994-95</t>
  </si>
  <si>
    <t>1970-71</t>
  </si>
  <si>
    <t>1995-96</t>
  </si>
  <si>
    <t>1971-72</t>
  </si>
  <si>
    <t>1996-97</t>
  </si>
  <si>
    <t>1972-73</t>
  </si>
  <si>
    <t>1997-98</t>
  </si>
  <si>
    <t>1973-74</t>
  </si>
  <si>
    <t>1998-99</t>
  </si>
  <si>
    <t>1974-75</t>
  </si>
  <si>
    <t>1999-00</t>
  </si>
  <si>
    <t>1975-76</t>
  </si>
  <si>
    <t>2000-01</t>
  </si>
  <si>
    <t>1976-77</t>
  </si>
  <si>
    <t>2001-02</t>
  </si>
  <si>
    <t>1977-78</t>
  </si>
  <si>
    <t>2002-03</t>
  </si>
  <si>
    <t>1978-79</t>
  </si>
  <si>
    <t>2003-04</t>
  </si>
  <si>
    <t>1979-80</t>
  </si>
  <si>
    <t>2004-05</t>
  </si>
  <si>
    <t>1980-81</t>
  </si>
  <si>
    <t>2005-06</t>
  </si>
  <si>
    <t>Position</t>
  </si>
  <si>
    <t xml:space="preserve">Male </t>
  </si>
  <si>
    <t>Female</t>
  </si>
  <si>
    <t>Total</t>
  </si>
  <si>
    <t>Director</t>
  </si>
  <si>
    <t>Regional Education Officer</t>
  </si>
  <si>
    <t>Assistant Director</t>
  </si>
  <si>
    <t>Senior Education Officer</t>
  </si>
  <si>
    <t>Program Specialist</t>
  </si>
  <si>
    <t>Principal</t>
  </si>
  <si>
    <t>Vice-Principal</t>
  </si>
  <si>
    <t>Classroom Teacher</t>
  </si>
  <si>
    <t>Department Head</t>
  </si>
  <si>
    <t>Itinerant Teachers for the Hearing Impaired</t>
  </si>
  <si>
    <t>Itinerant Teachers for the Visually Impaired</t>
  </si>
  <si>
    <t>Guidance Counsellor</t>
  </si>
  <si>
    <t>Specialist</t>
  </si>
  <si>
    <t>Educational Psychologist</t>
  </si>
  <si>
    <t>Speech Pathologist</t>
  </si>
  <si>
    <t>English Second Language Teacher</t>
  </si>
  <si>
    <t>French Federal</t>
  </si>
  <si>
    <t>Miscellaneous</t>
  </si>
  <si>
    <t>Year</t>
  </si>
  <si>
    <t xml:space="preserve">Average </t>
  </si>
  <si>
    <t>Median</t>
  </si>
  <si>
    <t>Average</t>
  </si>
  <si>
    <t>Annual Salary</t>
  </si>
  <si>
    <t>Age</t>
  </si>
  <si>
    <t>Years Teaching Experience</t>
  </si>
  <si>
    <t>52,000-53,999</t>
  </si>
  <si>
    <t>Salary</t>
  </si>
  <si>
    <t xml:space="preserve">Males </t>
  </si>
  <si>
    <t>No.</t>
  </si>
  <si>
    <t>%</t>
  </si>
  <si>
    <t>Females</t>
  </si>
  <si>
    <t>Male</t>
  </si>
  <si>
    <t xml:space="preserve">Female </t>
  </si>
  <si>
    <t>% Change</t>
  </si>
  <si>
    <t>&lt;1</t>
  </si>
  <si>
    <t>1 - 4.9</t>
  </si>
  <si>
    <t>5 - 9.9</t>
  </si>
  <si>
    <t>10 - 14.9</t>
  </si>
  <si>
    <t>15 - 19.9</t>
  </si>
  <si>
    <t>20 - 24.9</t>
  </si>
  <si>
    <t>25 - 29.9</t>
  </si>
  <si>
    <t>30+</t>
  </si>
  <si>
    <t>Years of Experience</t>
  </si>
  <si>
    <t>Certificate Level</t>
  </si>
  <si>
    <t>Point on Salary Scale</t>
  </si>
  <si>
    <t>Age Group in Years</t>
  </si>
  <si>
    <t>&lt;25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</si>
  <si>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</si>
  <si>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</si>
  <si>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</si>
  <si>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</si>
  <si>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</si>
  <si>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</si>
  <si>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</si>
  <si>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</si>
  <si>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 xml:space="preserve">Percent Change </t>
  </si>
  <si>
    <t>a</t>
  </si>
  <si>
    <t>b</t>
  </si>
  <si>
    <t>b/(a+b)*100</t>
  </si>
  <si>
    <t>d</t>
  </si>
  <si>
    <t>d/b</t>
  </si>
  <si>
    <t>d/a</t>
  </si>
  <si>
    <t>d/(a*185)*100</t>
  </si>
  <si>
    <t>d/185</t>
  </si>
  <si>
    <t xml:space="preserve">Total </t>
  </si>
  <si>
    <t>Age Group</t>
  </si>
  <si>
    <t>1-4.9</t>
  </si>
  <si>
    <t>5-9.9</t>
  </si>
  <si>
    <t>10-14.9</t>
  </si>
  <si>
    <t>15-19.9</t>
  </si>
  <si>
    <t>20+</t>
  </si>
  <si>
    <t>Conseil scolaire francophone</t>
  </si>
  <si>
    <t>Other</t>
  </si>
  <si>
    <t xml:space="preserve">Average Age </t>
  </si>
  <si>
    <t>with the Average Age Upon Retirement</t>
  </si>
  <si>
    <t>Full-time Equivalent Teachers</t>
  </si>
  <si>
    <t>Substitutes as a Percentage of all Teachers</t>
  </si>
  <si>
    <t>Average Days Worked per Substitute</t>
  </si>
  <si>
    <t>Average Days Used per FTE Regular Teacher</t>
  </si>
  <si>
    <t>Percent of Total Instructional Days Taught by Substitutes</t>
  </si>
  <si>
    <t>68,000-69,999</t>
  </si>
  <si>
    <t>66,000-67,999</t>
  </si>
  <si>
    <t>54,000-55,999</t>
  </si>
  <si>
    <t>56,000-57,999</t>
  </si>
  <si>
    <t>58,000-59,999</t>
  </si>
  <si>
    <t>60,000-61,999</t>
  </si>
  <si>
    <t>62,000-63,999</t>
  </si>
  <si>
    <t>64,000-65,999</t>
  </si>
  <si>
    <t>&lt; 25</t>
  </si>
  <si>
    <t>2006-07</t>
  </si>
  <si>
    <t xml:space="preserve">Itinerant Math                </t>
  </si>
  <si>
    <t xml:space="preserve">Itinerant Student Support     </t>
  </si>
  <si>
    <t>Music Education Supplemental</t>
  </si>
  <si>
    <t xml:space="preserve">  </t>
  </si>
  <si>
    <t xml:space="preserve"> </t>
  </si>
  <si>
    <t>sex</t>
  </si>
  <si>
    <t>2007-08</t>
  </si>
  <si>
    <t xml:space="preserve">                                                          </t>
  </si>
  <si>
    <t>2008-09</t>
  </si>
  <si>
    <t xml:space="preserve">Conseil scolaire francophone </t>
  </si>
  <si>
    <r>
      <t>Year</t>
    </r>
    <r>
      <rPr>
        <vertAlign val="superscript"/>
        <sz val="8"/>
        <rFont val="Times New Roman"/>
        <family val="1"/>
      </rPr>
      <t>2</t>
    </r>
  </si>
  <si>
    <r>
      <t>Substitute Teachers</t>
    </r>
    <r>
      <rPr>
        <vertAlign val="superscript"/>
        <sz val="8"/>
        <rFont val="Times New Roman"/>
        <family val="1"/>
      </rPr>
      <t>3</t>
    </r>
  </si>
  <si>
    <r>
      <t>Total Substitute Days</t>
    </r>
    <r>
      <rPr>
        <vertAlign val="superscript"/>
        <sz val="8"/>
        <rFont val="Times New Roman"/>
        <family val="1"/>
      </rPr>
      <t>4</t>
    </r>
  </si>
  <si>
    <r>
      <t>Equivalent to Full-time Teaching Units</t>
    </r>
    <r>
      <rPr>
        <vertAlign val="superscript"/>
        <sz val="8"/>
        <rFont val="Times New Roman"/>
        <family val="1"/>
      </rPr>
      <t>4</t>
    </r>
  </si>
  <si>
    <t>2009-10</t>
  </si>
  <si>
    <t>2010-11</t>
  </si>
  <si>
    <t>70,000-71,999</t>
  </si>
  <si>
    <t>72,000-73,999</t>
  </si>
  <si>
    <t>74,000-75,999</t>
  </si>
  <si>
    <t>76,000-77,999</t>
  </si>
  <si>
    <t>2011-12</t>
  </si>
  <si>
    <t>2012-13</t>
  </si>
  <si>
    <t>Mean</t>
  </si>
  <si>
    <t>2013-14</t>
  </si>
  <si>
    <t>intpro13.prg</t>
  </si>
  <si>
    <t>totalsal</t>
  </si>
  <si>
    <t>exctage</t>
  </si>
  <si>
    <t>ltdserv</t>
  </si>
  <si>
    <t xml:space="preserve">use </t>
  </si>
  <si>
    <t xml:space="preserve">       </t>
  </si>
  <si>
    <t>Minimum</t>
  </si>
  <si>
    <t>Maximum</t>
  </si>
  <si>
    <r>
      <t>2012-13</t>
    </r>
    <r>
      <rPr>
        <vertAlign val="superscript"/>
        <sz val="8"/>
        <rFont val="Times New Roman"/>
        <family val="1"/>
      </rPr>
      <t>2</t>
    </r>
  </si>
  <si>
    <t>NLESD-Labrador</t>
  </si>
  <si>
    <t>NLESD-Western</t>
  </si>
  <si>
    <t>NLESD-Central</t>
  </si>
  <si>
    <t>NLESD-Eastern</t>
  </si>
  <si>
    <t>District-Region</t>
  </si>
  <si>
    <r>
      <t>Table 43.</t>
    </r>
    <r>
      <rPr>
        <sz val="11"/>
        <rFont val="Times New Roman"/>
        <family val="1"/>
      </rPr>
      <t xml:space="preserve"> </t>
    </r>
    <r>
      <rPr>
        <sz val="9"/>
        <rFont val="Arial"/>
        <family val="2"/>
      </rPr>
      <t xml:space="preserve"> </t>
    </r>
    <r>
      <rPr>
        <sz val="11"/>
        <rFont val="Times New Roman"/>
        <family val="1"/>
      </rPr>
      <t>Full-time Equivalent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Teachers and Administrators by Position and Gender,</t>
    </r>
  </si>
  <si>
    <r>
      <t xml:space="preserve">Table 44. </t>
    </r>
    <r>
      <rPr>
        <sz val="11"/>
        <rFont val="Times New Roman"/>
        <family val="1"/>
      </rPr>
      <t xml:space="preserve"> Average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and Median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Annual Salary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, Age and Years Teaching Experience  </t>
    </r>
  </si>
  <si>
    <r>
      <t>Table 45.</t>
    </r>
    <r>
      <rPr>
        <b/>
        <sz val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 </t>
    </r>
    <r>
      <rPr>
        <sz val="11"/>
        <rFont val="Times New Roman"/>
        <family val="1"/>
      </rPr>
      <t>Average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and Median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Annual Salary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, Age and Years Teaching Experience </t>
    </r>
  </si>
  <si>
    <r>
      <t xml:space="preserve">Table 47. </t>
    </r>
    <r>
      <rPr>
        <sz val="11"/>
        <rFont val="Times New Roman"/>
        <family val="1"/>
      </rPr>
      <t xml:space="preserve"> Full-time Equivalent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Teachers by Gender with Percentage Change  </t>
    </r>
  </si>
  <si>
    <r>
      <t>Table 49.</t>
    </r>
    <r>
      <rPr>
        <sz val="8"/>
        <rFont val="Arial"/>
        <family val="0"/>
      </rPr>
      <t xml:space="preserve"> </t>
    </r>
    <r>
      <rPr>
        <sz val="9"/>
        <rFont val="Arial"/>
        <family val="2"/>
      </rPr>
      <t xml:space="preserve"> </t>
    </r>
    <r>
      <rPr>
        <sz val="11"/>
        <rFont val="Times New Roman"/>
        <family val="1"/>
      </rPr>
      <t>Full-time Equivalent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Teachers by Certificate Level and Point on Salary Scale, </t>
    </r>
  </si>
  <si>
    <r>
      <t>Table 48</t>
    </r>
    <r>
      <rPr>
        <b/>
        <sz val="10"/>
        <rFont val="Arial"/>
        <family val="2"/>
      </rPr>
      <t>.</t>
    </r>
    <r>
      <rPr>
        <sz val="8"/>
        <rFont val="Arial"/>
        <family val="0"/>
      </rPr>
      <t xml:space="preserve"> </t>
    </r>
    <r>
      <rPr>
        <sz val="9"/>
        <rFont val="Arial"/>
        <family val="2"/>
      </rPr>
      <t xml:space="preserve"> </t>
    </r>
    <r>
      <rPr>
        <sz val="11"/>
        <rFont val="Times New Roman"/>
        <family val="1"/>
      </rPr>
      <t>Full-time Equivalent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Teachers by District-Region and Years Teaching Experience,</t>
    </r>
  </si>
  <si>
    <r>
      <t>District-Region</t>
    </r>
    <r>
      <rPr>
        <vertAlign val="superscript"/>
        <sz val="8"/>
        <rFont val="Times New Roman"/>
        <family val="1"/>
      </rPr>
      <t>1</t>
    </r>
  </si>
  <si>
    <t>2014-15</t>
  </si>
  <si>
    <t>Associate Director Programs</t>
  </si>
  <si>
    <t>21</t>
  </si>
  <si>
    <t>22</t>
  </si>
  <si>
    <t>23</t>
  </si>
  <si>
    <t>81</t>
  </si>
  <si>
    <t>82</t>
  </si>
  <si>
    <t>84</t>
  </si>
  <si>
    <t>88</t>
  </si>
  <si>
    <t>90</t>
  </si>
  <si>
    <t>98</t>
  </si>
  <si>
    <t>brdwrk13.dbf</t>
  </si>
  <si>
    <t>.</t>
  </si>
  <si>
    <r>
      <t>Table 54.</t>
    </r>
    <r>
      <rPr>
        <b/>
        <sz val="10"/>
        <rFont val="Arial"/>
        <family val="2"/>
      </rPr>
      <t xml:space="preserve"> </t>
    </r>
    <r>
      <rPr>
        <sz val="11"/>
        <rFont val="Times New Roman"/>
        <family val="1"/>
      </rPr>
      <t>Teachers</t>
    </r>
    <r>
      <rPr>
        <vertAlign val="super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 xml:space="preserve">Who Retired in 2013-14 by District-Region and Gender </t>
    </r>
  </si>
  <si>
    <t>2015-16</t>
  </si>
  <si>
    <t>Distance Education</t>
  </si>
  <si>
    <t xml:space="preserve">F       </t>
  </si>
  <si>
    <t xml:space="preserve">M       </t>
  </si>
  <si>
    <t>2016-17</t>
  </si>
  <si>
    <t xml:space="preserve">Instructional Resource Teacher </t>
  </si>
  <si>
    <t>2017-18</t>
  </si>
  <si>
    <r>
      <t>Table 42.</t>
    </r>
    <r>
      <rPr>
        <sz val="11"/>
        <rFont val="Times New Roman"/>
        <family val="1"/>
      </rPr>
      <t xml:space="preserve"> Full-time Equivalent</t>
    </r>
    <r>
      <rPr>
        <vertAlign val="superscript"/>
        <sz val="11"/>
        <rFont val="Times New Roman"/>
        <family val="1"/>
      </rPr>
      <t>1,2</t>
    </r>
    <r>
      <rPr>
        <sz val="11"/>
        <rFont val="Times New Roman"/>
        <family val="1"/>
      </rPr>
      <t xml:space="preserve"> Teachers, 1967-68 to 2017-18</t>
    </r>
  </si>
  <si>
    <t xml:space="preserve"> 2015-16 to 2017-18</t>
  </si>
  <si>
    <t>Selected</t>
  </si>
  <si>
    <t>brdwrk ='b' (FILTER)</t>
  </si>
  <si>
    <t>brdwrk = 'b' (FILTER)</t>
  </si>
  <si>
    <t xml:space="preserve">1_51999 </t>
  </si>
  <si>
    <t>10_68000</t>
  </si>
  <si>
    <t>11_70000</t>
  </si>
  <si>
    <t>12_72000</t>
  </si>
  <si>
    <t>13_74000</t>
  </si>
  <si>
    <t>14_76000</t>
  </si>
  <si>
    <t>15_78000</t>
  </si>
  <si>
    <t>18_80000</t>
  </si>
  <si>
    <t>19_82001</t>
  </si>
  <si>
    <t xml:space="preserve">2_52000 </t>
  </si>
  <si>
    <t xml:space="preserve">3_54000 </t>
  </si>
  <si>
    <t xml:space="preserve">4_56000 </t>
  </si>
  <si>
    <t xml:space="preserve">5_58000 </t>
  </si>
  <si>
    <t xml:space="preserve">6_60000 </t>
  </si>
  <si>
    <t xml:space="preserve">7_62000 </t>
  </si>
  <si>
    <t xml:space="preserve">8_64000 </t>
  </si>
  <si>
    <t xml:space="preserve">9_66000 </t>
  </si>
  <si>
    <t>&lt;52000</t>
  </si>
  <si>
    <t>78,000-79,999</t>
  </si>
  <si>
    <t>80,000-81,999</t>
  </si>
  <si>
    <t>82,000+</t>
  </si>
  <si>
    <t>grp</t>
  </si>
  <si>
    <t>amt</t>
  </si>
  <si>
    <t>number</t>
  </si>
  <si>
    <t>2014 -15</t>
  </si>
  <si>
    <t>Itinerant Inclusive &amp; Caring.</t>
  </si>
  <si>
    <t xml:space="preserve"> 2017-18</t>
  </si>
  <si>
    <r>
      <t>of Full-time District Staff</t>
    </r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>, 2007-08 to 2017-18</t>
    </r>
  </si>
  <si>
    <t>of Full-time Teachers, 2007-08 to 2017-18</t>
  </si>
  <si>
    <r>
      <rPr>
        <b/>
        <sz val="11"/>
        <rFont val="Times New Roman"/>
        <family val="1"/>
      </rPr>
      <t>Table 46.</t>
    </r>
    <r>
      <rPr>
        <sz val="11"/>
        <rFont val="Times New Roman"/>
        <family val="1"/>
      </rPr>
      <t xml:space="preserve"> Number and Percentage of Full-Time Teachers by Salary and Gender, 2017-18</t>
    </r>
  </si>
  <si>
    <t>from the Previous Year, 2007-08 to 2017-18</t>
  </si>
  <si>
    <r>
      <t>Table 56.</t>
    </r>
    <r>
      <rPr>
        <b/>
        <sz val="10"/>
        <rFont val="Arial"/>
        <family val="2"/>
      </rPr>
      <t xml:space="preserve"> </t>
    </r>
    <r>
      <rPr>
        <sz val="11"/>
        <rFont val="Times New Roman"/>
        <family val="1"/>
      </rPr>
      <t>Student Assistants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by District-Region and Gender, 2012-13 to 2016-17</t>
    </r>
  </si>
  <si>
    <r>
      <t xml:space="preserve">Table 57. </t>
    </r>
    <r>
      <rPr>
        <sz val="11"/>
        <rFont val="Times New Roman"/>
        <family val="1"/>
      </rPr>
      <t>Student Assistants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by  Gender, 2006-07 to 2016-17</t>
    </r>
  </si>
  <si>
    <r>
      <t>Table 52.</t>
    </r>
    <r>
      <rPr>
        <b/>
        <sz val="10"/>
        <rFont val="Arial"/>
        <family val="2"/>
      </rPr>
      <t xml:space="preserve"> </t>
    </r>
    <r>
      <rPr>
        <sz val="11"/>
        <rFont val="Times New Roman"/>
        <family val="1"/>
      </rPr>
      <t>Substitute Teachers by Years Teaching Experience and Gender, 2015-16 and 2016-17</t>
    </r>
  </si>
  <si>
    <r>
      <t>Table 53.</t>
    </r>
    <r>
      <rPr>
        <b/>
        <sz val="10"/>
        <rFont val="Arial"/>
        <family val="2"/>
      </rPr>
      <t xml:space="preserve"> </t>
    </r>
    <r>
      <rPr>
        <sz val="11"/>
        <rFont val="Times New Roman"/>
        <family val="1"/>
      </rPr>
      <t>Substitute Teachers by Years Teaching Experience, 2006-07 to 2016-17</t>
    </r>
  </si>
  <si>
    <r>
      <t>Table 51.</t>
    </r>
    <r>
      <rPr>
        <b/>
        <sz val="10"/>
        <rFont val="Arial"/>
        <family val="2"/>
      </rPr>
      <t xml:space="preserve"> </t>
    </r>
    <r>
      <rPr>
        <sz val="11"/>
        <rFont val="Times New Roman"/>
        <family val="1"/>
      </rPr>
      <t>Substitute Teachers by Age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Group and Gender, 2016-17</t>
    </r>
  </si>
  <si>
    <r>
      <t>Table 49.</t>
    </r>
    <r>
      <rPr>
        <sz val="8"/>
        <rFont val="Arial"/>
        <family val="0"/>
      </rPr>
      <t xml:space="preserve"> </t>
    </r>
    <r>
      <rPr>
        <sz val="11"/>
        <rFont val="Times New Roman"/>
        <family val="1"/>
      </rPr>
      <t xml:space="preserve"> Full-time Equivalent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Teachers by Age Group, 2006-07 to 2017-18</t>
    </r>
  </si>
  <si>
    <t>2006-07 to 2017-18</t>
  </si>
  <si>
    <r>
      <t>Table 50.</t>
    </r>
    <r>
      <rPr>
        <b/>
        <sz val="10"/>
        <rFont val="Arial"/>
        <family val="2"/>
      </rPr>
      <t xml:space="preserve"> </t>
    </r>
    <r>
      <rPr>
        <sz val="11"/>
        <rFont val="Times New Roman"/>
        <family val="1"/>
      </rPr>
      <t xml:space="preserve"> Profile of Substitute Teaching, 2006-07 to 2016-17</t>
    </r>
  </si>
  <si>
    <r>
      <t>Table 55.</t>
    </r>
    <r>
      <rPr>
        <sz val="8"/>
        <rFont val="Arial"/>
        <family val="0"/>
      </rPr>
      <t xml:space="preserve"> </t>
    </r>
    <r>
      <rPr>
        <sz val="11"/>
        <rFont val="Arial"/>
        <family val="2"/>
      </rPr>
      <t xml:space="preserve"> </t>
    </r>
    <r>
      <rPr>
        <sz val="11"/>
        <rFont val="Times New Roman"/>
        <family val="1"/>
      </rPr>
      <t>First-Time Teachers</t>
    </r>
    <r>
      <rPr>
        <vertAlign val="superscript"/>
        <sz val="9"/>
        <rFont val="Times New Roman"/>
        <family val="1"/>
      </rPr>
      <t>3,4</t>
    </r>
    <r>
      <rPr>
        <sz val="11"/>
        <rFont val="Times New Roman"/>
        <family val="1"/>
      </rPr>
      <t xml:space="preserve"> by District-Region and Gender, 2012-13 to 2016-17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</si>
</sst>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(* #,##0.0_);_(* \(#,##0.0\);_(* &quot;-&quot;?_);_(@_)"/>
    <numFmt numFmtId="170" formatCode="#,##0.0"/>
    <numFmt numFmtId="171" formatCode="###0"/>
    <numFmt numFmtId="172" formatCode="####.0000"/>
    <numFmt numFmtId="173" formatCode="####.000"/>
    <numFmt numFmtId="174" formatCode="_(* #,##0.0_);_(* \(#,##0.0\);_(* &quot;-&quot;??_);_(@_)"/>
    <numFmt numFmtId="175" formatCode="_(* #,##0_);_(* \(#,##0\);_(* &quot;-&quot;??_);_(@_)"/>
    <numFmt numFmtId="176" formatCode="#,##0.000"/>
    <numFmt numFmtId="177" formatCode="0.0000"/>
    <numFmt numFmtId="178" formatCode="0.000"/>
  </numFmts>
  <fonts count="50"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vertAlign val="superscript"/>
      <sz val="9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vertAlign val="superscript"/>
      <sz val="8"/>
      <name val="Times New Roman"/>
      <family val="1"/>
    </font>
    <font>
      <b/>
      <sz val="10"/>
      <name val="Times New Roman"/>
      <family val="1"/>
    </font>
    <font>
      <sz val="8"/>
      <color indexed="14"/>
      <name val="Arial"/>
      <family val="2"/>
    </font>
    <font>
      <sz val="10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 horizontal="center"/>
    </xf>
    <xf numFmtId="3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3" fontId="0" fillId="33" borderId="11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8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3" fontId="8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3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8" fillId="33" borderId="11" xfId="0" applyFont="1" applyFill="1" applyBorder="1" applyAlignment="1">
      <alignment vertical="center"/>
    </xf>
    <xf numFmtId="0" fontId="6" fillId="0" borderId="0" xfId="0" applyFont="1" applyAlignment="1">
      <alignment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8" fontId="8" fillId="0" borderId="0" xfId="0" applyNumberFormat="1" applyFont="1" applyAlignment="1">
      <alignment horizontal="center"/>
    </xf>
    <xf numFmtId="0" fontId="8" fillId="33" borderId="11" xfId="0" applyFont="1" applyFill="1" applyBorder="1" applyAlignment="1">
      <alignment horizontal="right" vertical="center"/>
    </xf>
    <xf numFmtId="3" fontId="8" fillId="33" borderId="11" xfId="0" applyNumberFormat="1" applyFont="1" applyFill="1" applyBorder="1" applyAlignment="1">
      <alignment horizontal="center" vertical="center"/>
    </xf>
    <xf numFmtId="3" fontId="8" fillId="0" borderId="0" xfId="42" applyNumberFormat="1" applyFont="1" applyAlignment="1">
      <alignment horizontal="center"/>
    </xf>
    <xf numFmtId="1" fontId="8" fillId="0" borderId="0" xfId="0" applyNumberFormat="1" applyFont="1" applyAlignment="1">
      <alignment/>
    </xf>
    <xf numFmtId="3" fontId="8" fillId="0" borderId="0" xfId="42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33" borderId="12" xfId="0" applyFont="1" applyFill="1" applyBorder="1" applyAlignment="1">
      <alignment horizontal="right" vertical="center"/>
    </xf>
    <xf numFmtId="3" fontId="8" fillId="0" borderId="0" xfId="0" applyNumberFormat="1" applyFont="1" applyAlignment="1">
      <alignment/>
    </xf>
    <xf numFmtId="170" fontId="8" fillId="0" borderId="0" xfId="0" applyNumberFormat="1" applyFont="1" applyAlignment="1">
      <alignment horizontal="center"/>
    </xf>
    <xf numFmtId="170" fontId="8" fillId="0" borderId="0" xfId="0" applyNumberFormat="1" applyFont="1" applyAlignment="1">
      <alignment/>
    </xf>
    <xf numFmtId="168" fontId="8" fillId="33" borderId="11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8" fillId="0" borderId="0" xfId="0" applyFont="1" applyAlignment="1">
      <alignment horizontal="left" vertical="justify" wrapText="1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/>
    </xf>
    <xf numFmtId="175" fontId="8" fillId="0" borderId="0" xfId="42" applyNumberFormat="1" applyFont="1" applyAlignment="1">
      <alignment/>
    </xf>
    <xf numFmtId="1" fontId="0" fillId="0" borderId="0" xfId="0" applyNumberForma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3" borderId="1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8" fillId="33" borderId="11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33" borderId="1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0" fontId="0" fillId="0" borderId="0" xfId="0" applyAlignment="1">
      <alignment vertical="center" readingOrder="1"/>
    </xf>
    <xf numFmtId="0" fontId="8" fillId="33" borderId="10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readingOrder="1"/>
    </xf>
    <xf numFmtId="3" fontId="6" fillId="0" borderId="0" xfId="0" applyNumberFormat="1" applyFont="1" applyAlignment="1">
      <alignment vertical="center" readingOrder="1"/>
    </xf>
    <xf numFmtId="0" fontId="6" fillId="0" borderId="0" xfId="0" applyFont="1" applyAlignment="1">
      <alignment vertical="center" readingOrder="1"/>
    </xf>
    <xf numFmtId="0" fontId="8" fillId="0" borderId="0" xfId="0" applyFont="1" applyAlignment="1">
      <alignment vertical="center" readingOrder="1"/>
    </xf>
    <xf numFmtId="0" fontId="8" fillId="33" borderId="10" xfId="0" applyFont="1" applyFill="1" applyBorder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  <xf numFmtId="0" fontId="8" fillId="33" borderId="11" xfId="0" applyFont="1" applyFill="1" applyBorder="1" applyAlignment="1">
      <alignment horizontal="left" vertical="center" readingOrder="1"/>
    </xf>
    <xf numFmtId="0" fontId="8" fillId="33" borderId="11" xfId="0" applyFont="1" applyFill="1" applyBorder="1" applyAlignment="1">
      <alignment horizontal="center" vertical="center" readingOrder="1"/>
    </xf>
    <xf numFmtId="0" fontId="8" fillId="0" borderId="0" xfId="0" applyFont="1" applyAlignment="1">
      <alignment horizontal="left" vertical="center" readingOrder="1"/>
    </xf>
    <xf numFmtId="1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8" fillId="33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2" fontId="0" fillId="0" borderId="0" xfId="0" applyNumberFormat="1" applyAlignment="1">
      <alignment vertical="center"/>
    </xf>
    <xf numFmtId="3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9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0" fillId="33" borderId="11" xfId="0" applyNumberForma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175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3" fontId="8" fillId="33" borderId="11" xfId="42" applyNumberFormat="1" applyFont="1" applyFill="1" applyBorder="1" applyAlignment="1">
      <alignment horizontal="center" vertical="center" readingOrder="1"/>
    </xf>
    <xf numFmtId="175" fontId="8" fillId="0" borderId="0" xfId="42" applyNumberFormat="1" applyFont="1" applyAlignment="1">
      <alignment horizontal="center" vertical="center"/>
    </xf>
    <xf numFmtId="175" fontId="8" fillId="0" borderId="0" xfId="42" applyNumberFormat="1" applyFont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1" fontId="0" fillId="0" borderId="0" xfId="0" applyNumberFormat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3" fontId="8" fillId="33" borderId="11" xfId="0" applyNumberFormat="1" applyFont="1" applyFill="1" applyBorder="1" applyAlignment="1">
      <alignment horizontal="center" vertical="center" readingOrder="1"/>
    </xf>
    <xf numFmtId="3" fontId="8" fillId="0" borderId="0" xfId="42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168" fontId="8" fillId="33" borderId="11" xfId="0" applyNumberFormat="1" applyFont="1" applyFill="1" applyBorder="1" applyAlignment="1">
      <alignment horizontal="center" vertical="center" readingOrder="1"/>
    </xf>
    <xf numFmtId="3" fontId="6" fillId="0" borderId="0" xfId="0" applyNumberFormat="1" applyFont="1" applyAlignment="1">
      <alignment horizontal="center" vertical="center" readingOrder="1"/>
    </xf>
    <xf numFmtId="1" fontId="8" fillId="0" borderId="0" xfId="0" applyNumberFormat="1" applyFont="1" applyAlignment="1">
      <alignment horizontal="center" vertical="center" readingOrder="1"/>
    </xf>
    <xf numFmtId="168" fontId="6" fillId="0" borderId="0" xfId="0" applyNumberFormat="1" applyFont="1" applyAlignment="1">
      <alignment horizontal="center" vertical="center" readingOrder="1"/>
    </xf>
    <xf numFmtId="3" fontId="8" fillId="0" borderId="0" xfId="0" applyNumberFormat="1" applyFont="1" applyAlignment="1">
      <alignment horizontal="center" vertical="center" readingOrder="1"/>
    </xf>
    <xf numFmtId="168" fontId="8" fillId="0" borderId="0" xfId="0" applyNumberFormat="1" applyFont="1" applyAlignment="1">
      <alignment horizontal="center" vertical="center" readingOrder="1"/>
    </xf>
    <xf numFmtId="168" fontId="6" fillId="0" borderId="0" xfId="0" applyNumberFormat="1" applyFont="1" applyAlignment="1">
      <alignment horizontal="center" readingOrder="1"/>
    </xf>
    <xf numFmtId="0" fontId="6" fillId="0" borderId="0" xfId="0" applyFont="1" applyAlignment="1">
      <alignment horizontal="center" readingOrder="1"/>
    </xf>
    <xf numFmtId="0" fontId="0" fillId="0" borderId="0" xfId="0" applyFill="1" applyAlignment="1">
      <alignment horizontal="center" readingOrder="1"/>
    </xf>
    <xf numFmtId="3" fontId="6" fillId="0" borderId="0" xfId="0" applyNumberFormat="1" applyFont="1" applyAlignment="1">
      <alignment horizontal="center" readingOrder="1"/>
    </xf>
    <xf numFmtId="37" fontId="8" fillId="0" borderId="0" xfId="42" applyNumberFormat="1" applyFont="1" applyAlignment="1">
      <alignment horizontal="center" vertical="center"/>
    </xf>
    <xf numFmtId="37" fontId="8" fillId="33" borderId="11" xfId="42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3" fillId="33" borderId="11" xfId="53" applyFill="1" applyBorder="1" applyAlignment="1" applyProtection="1">
      <alignment vertical="center"/>
      <protection/>
    </xf>
    <xf numFmtId="0" fontId="39" fillId="29" borderId="0" xfId="48" applyAlignment="1">
      <alignment/>
    </xf>
    <xf numFmtId="0" fontId="35" fillId="26" borderId="0" xfId="39" applyAlignment="1">
      <alignment vertical="center"/>
    </xf>
    <xf numFmtId="0" fontId="0" fillId="33" borderId="11" xfId="0" applyFont="1" applyFill="1" applyBorder="1" applyAlignment="1">
      <alignment horizontal="center" vertical="top" wrapText="1"/>
    </xf>
    <xf numFmtId="3" fontId="8" fillId="34" borderId="0" xfId="42" applyNumberFormat="1" applyFont="1" applyFill="1" applyAlignment="1">
      <alignment horizontal="center"/>
    </xf>
    <xf numFmtId="3" fontId="8" fillId="34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6" fillId="0" borderId="0" xfId="0" applyFont="1" applyAlignment="1">
      <alignment horizontal="left" wrapText="1"/>
    </xf>
    <xf numFmtId="2" fontId="6" fillId="0" borderId="0" xfId="0" applyNumberFormat="1" applyFont="1" applyAlignment="1">
      <alignment horizontal="left" wrapText="1"/>
    </xf>
    <xf numFmtId="2" fontId="6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" fontId="8" fillId="34" borderId="0" xfId="0" applyNumberFormat="1" applyFont="1" applyFill="1" applyAlignment="1">
      <alignment horizontal="center" vertical="center" readingOrder="1"/>
    </xf>
    <xf numFmtId="3" fontId="8" fillId="34" borderId="0" xfId="42" applyNumberFormat="1" applyFont="1" applyFill="1" applyAlignment="1">
      <alignment horizontal="center" vertical="center" readingOrder="1"/>
    </xf>
    <xf numFmtId="0" fontId="0" fillId="34" borderId="0" xfId="0" applyFill="1" applyAlignment="1">
      <alignment vertical="center" readingOrder="1"/>
    </xf>
    <xf numFmtId="0" fontId="8" fillId="34" borderId="0" xfId="0" applyFont="1" applyFill="1" applyAlignment="1">
      <alignment vertical="center" readingOrder="1"/>
    </xf>
    <xf numFmtId="0" fontId="0" fillId="34" borderId="0" xfId="0" applyFill="1" applyAlignment="1">
      <alignment horizontal="center" vertical="center" readingOrder="1"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1" fontId="8" fillId="34" borderId="0" xfId="0" applyNumberFormat="1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3" fontId="8" fillId="34" borderId="0" xfId="0" applyNumberFormat="1" applyFont="1" applyFill="1" applyAlignment="1">
      <alignment/>
    </xf>
    <xf numFmtId="0" fontId="9" fillId="0" borderId="0" xfId="58" applyFont="1" applyAlignment="1">
      <alignment vertical="center"/>
      <protection/>
    </xf>
    <xf numFmtId="0" fontId="0" fillId="0" borderId="0" xfId="58" applyAlignment="1">
      <alignment vertical="center"/>
      <protection/>
    </xf>
    <xf numFmtId="0" fontId="6" fillId="0" borderId="0" xfId="58" applyFont="1">
      <alignment/>
      <protection/>
    </xf>
    <xf numFmtId="0" fontId="8" fillId="33" borderId="10" xfId="58" applyFont="1" applyFill="1" applyBorder="1" applyAlignment="1">
      <alignment horizontal="center" vertical="center" wrapText="1"/>
      <protection/>
    </xf>
    <xf numFmtId="0" fontId="8" fillId="33" borderId="11" xfId="58" applyFont="1" applyFill="1" applyBorder="1" applyAlignment="1">
      <alignment horizontal="left" vertical="center" wrapText="1"/>
      <protection/>
    </xf>
    <xf numFmtId="0" fontId="8" fillId="33" borderId="11" xfId="58" applyFont="1" applyFill="1" applyBorder="1" applyAlignment="1">
      <alignment horizontal="center" vertical="center"/>
      <protection/>
    </xf>
    <xf numFmtId="0" fontId="8" fillId="0" borderId="0" xfId="58" applyFont="1" applyAlignment="1">
      <alignment vertical="center" wrapText="1"/>
      <protection/>
    </xf>
    <xf numFmtId="0" fontId="8" fillId="0" borderId="0" xfId="58" applyFont="1" applyAlignment="1">
      <alignment vertical="center"/>
      <protection/>
    </xf>
    <xf numFmtId="0" fontId="8" fillId="0" borderId="0" xfId="58" applyFont="1" applyAlignment="1">
      <alignment horizontal="center" vertical="center"/>
      <protection/>
    </xf>
    <xf numFmtId="0" fontId="8" fillId="0" borderId="0" xfId="58" applyFont="1" applyFill="1" applyAlignment="1">
      <alignment vertical="center"/>
      <protection/>
    </xf>
    <xf numFmtId="0" fontId="8" fillId="0" borderId="0" xfId="58" applyFont="1" applyFill="1" applyAlignment="1">
      <alignment horizontal="center" vertical="center"/>
      <protection/>
    </xf>
    <xf numFmtId="1" fontId="8" fillId="0" borderId="0" xfId="58" applyNumberFormat="1" applyFont="1" applyAlignment="1">
      <alignment horizontal="center" vertical="center"/>
      <protection/>
    </xf>
    <xf numFmtId="0" fontId="8" fillId="0" borderId="0" xfId="58" applyFont="1" applyAlignment="1">
      <alignment wrapText="1"/>
      <protection/>
    </xf>
    <xf numFmtId="0" fontId="8" fillId="0" borderId="0" xfId="58" applyFont="1">
      <alignment/>
      <protection/>
    </xf>
    <xf numFmtId="0" fontId="8" fillId="33" borderId="11" xfId="58" applyFont="1" applyFill="1" applyBorder="1" applyAlignment="1">
      <alignment vertical="center" wrapText="1"/>
      <protection/>
    </xf>
    <xf numFmtId="1" fontId="8" fillId="33" borderId="11" xfId="58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vertical="center"/>
    </xf>
    <xf numFmtId="0" fontId="0" fillId="35" borderId="0" xfId="0" applyFont="1" applyFill="1" applyAlignment="1">
      <alignment vertical="center"/>
    </xf>
    <xf numFmtId="0" fontId="9" fillId="0" borderId="0" xfId="0" applyFont="1" applyFill="1" applyAlignment="1">
      <alignment horizontal="left"/>
    </xf>
    <xf numFmtId="0" fontId="8" fillId="33" borderId="10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33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33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 readingOrder="1"/>
    </xf>
    <xf numFmtId="0" fontId="0" fillId="0" borderId="0" xfId="0" applyFont="1" applyAlignment="1">
      <alignment horizontal="left" vertical="center" wrapText="1" readingOrder="1"/>
    </xf>
    <xf numFmtId="0" fontId="9" fillId="0" borderId="0" xfId="0" applyFont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8" fillId="33" borderId="12" xfId="0" applyFont="1" applyFill="1" applyBorder="1" applyAlignment="1">
      <alignment horizontal="center" vertical="center" readingOrder="1"/>
    </xf>
    <xf numFmtId="0" fontId="8" fillId="33" borderId="10" xfId="0" applyFont="1" applyFill="1" applyBorder="1" applyAlignment="1">
      <alignment horizontal="center" vertical="center" readingOrder="1"/>
    </xf>
    <xf numFmtId="0" fontId="8" fillId="33" borderId="11" xfId="0" applyFont="1" applyFill="1" applyBorder="1" applyAlignment="1">
      <alignment horizontal="center" vertical="center" readingOrder="1"/>
    </xf>
    <xf numFmtId="3" fontId="8" fillId="33" borderId="10" xfId="0" applyNumberFormat="1" applyFont="1" applyFill="1" applyBorder="1" applyAlignment="1">
      <alignment horizontal="center" vertical="center" readingOrder="1"/>
    </xf>
    <xf numFmtId="3" fontId="8" fillId="33" borderId="11" xfId="0" applyNumberFormat="1" applyFont="1" applyFill="1" applyBorder="1" applyAlignment="1">
      <alignment horizontal="center" vertical="center" readingOrder="1"/>
    </xf>
    <xf numFmtId="0" fontId="9" fillId="0" borderId="0" xfId="0" applyFont="1" applyAlignment="1">
      <alignment horizontal="left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center" vertical="center"/>
    </xf>
    <xf numFmtId="3" fontId="8" fillId="33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8" fillId="33" borderId="12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68" fontId="8" fillId="33" borderId="0" xfId="0" applyNumberFormat="1" applyFont="1" applyFill="1" applyBorder="1" applyAlignment="1">
      <alignment horizontal="center" vertical="center"/>
    </xf>
    <xf numFmtId="168" fontId="8" fillId="33" borderId="11" xfId="0" applyNumberFormat="1" applyFont="1" applyFill="1" applyBorder="1" applyAlignment="1">
      <alignment horizontal="center" vertical="center"/>
    </xf>
    <xf numFmtId="168" fontId="8" fillId="0" borderId="11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58" applyFont="1" applyFill="1" applyBorder="1" applyAlignment="1">
      <alignment horizontal="center"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2" fontId="0" fillId="34" borderId="0" xfId="0" applyNumberFormat="1" applyFill="1" applyAlignment="1">
      <alignment vertical="center"/>
    </xf>
    <xf numFmtId="2" fontId="0" fillId="34" borderId="0" xfId="0" applyNumberFormat="1" applyFill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Percent 2" xfId="64"/>
    <cellStyle name="Percent 3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tabSelected="1" zoomScalePageLayoutView="0" workbookViewId="0" topLeftCell="A1">
      <selection activeCell="A1" sqref="A1:H1"/>
    </sheetView>
  </sheetViews>
  <sheetFormatPr defaultColWidth="9.33203125" defaultRowHeight="11.25"/>
  <cols>
    <col min="1" max="1" width="17.16015625" style="2" customWidth="1"/>
    <col min="2" max="2" width="13" style="2" customWidth="1"/>
    <col min="4" max="5" width="13" style="2" customWidth="1"/>
    <col min="6" max="6" width="13" style="0" customWidth="1"/>
    <col min="7" max="8" width="13" style="2" customWidth="1"/>
  </cols>
  <sheetData>
    <row r="1" spans="1:8" ht="18" customHeight="1">
      <c r="A1" s="185" t="s">
        <v>201</v>
      </c>
      <c r="B1" s="185"/>
      <c r="C1" s="185"/>
      <c r="D1" s="185"/>
      <c r="E1" s="185"/>
      <c r="F1" s="185"/>
      <c r="G1" s="185"/>
      <c r="H1" s="185"/>
    </row>
    <row r="2" ht="12" customHeight="1"/>
    <row r="3" spans="1:8" s="15" customFormat="1" ht="25.5" customHeight="1">
      <c r="A3" s="24" t="s">
        <v>0</v>
      </c>
      <c r="B3" s="24" t="s">
        <v>1</v>
      </c>
      <c r="C3" s="23"/>
      <c r="D3" s="24" t="s">
        <v>0</v>
      </c>
      <c r="E3" s="24" t="s">
        <v>1</v>
      </c>
      <c r="F3" s="23"/>
      <c r="G3" s="24" t="s">
        <v>0</v>
      </c>
      <c r="H3" s="24" t="s">
        <v>1</v>
      </c>
    </row>
    <row r="4" spans="1:8" s="14" customFormat="1" ht="4.5" customHeight="1">
      <c r="A4" s="43"/>
      <c r="B4" s="43"/>
      <c r="C4" s="25"/>
      <c r="D4" s="43"/>
      <c r="E4" s="43"/>
      <c r="F4" s="25"/>
      <c r="G4" s="43"/>
      <c r="H4" s="43"/>
    </row>
    <row r="5" spans="1:8" s="14" customFormat="1" ht="10.5" customHeight="1">
      <c r="A5" s="26" t="s">
        <v>13</v>
      </c>
      <c r="B5" s="27">
        <v>5855</v>
      </c>
      <c r="C5" s="26"/>
      <c r="D5" s="26" t="s">
        <v>5</v>
      </c>
      <c r="E5" s="27">
        <v>8177</v>
      </c>
      <c r="F5" s="26"/>
      <c r="G5" s="26" t="s">
        <v>32</v>
      </c>
      <c r="H5" s="27">
        <v>6264</v>
      </c>
    </row>
    <row r="6" spans="1:8" s="14" customFormat="1" ht="10.5" customHeight="1">
      <c r="A6" s="26" t="s">
        <v>15</v>
      </c>
      <c r="B6" s="27">
        <v>6206</v>
      </c>
      <c r="C6" s="26"/>
      <c r="D6" s="26" t="s">
        <v>6</v>
      </c>
      <c r="E6" s="27">
        <v>8073</v>
      </c>
      <c r="F6" s="26"/>
      <c r="G6" s="26" t="s">
        <v>34</v>
      </c>
      <c r="H6" s="27">
        <v>6065</v>
      </c>
    </row>
    <row r="7" spans="1:8" s="14" customFormat="1" ht="10.5" customHeight="1">
      <c r="A7" s="26" t="s">
        <v>17</v>
      </c>
      <c r="B7" s="27">
        <v>6315</v>
      </c>
      <c r="C7" s="26"/>
      <c r="D7" s="26" t="s">
        <v>7</v>
      </c>
      <c r="E7" s="27">
        <v>8065</v>
      </c>
      <c r="F7" s="26"/>
      <c r="G7" s="26" t="s">
        <v>36</v>
      </c>
      <c r="H7" s="27">
        <v>5865</v>
      </c>
    </row>
    <row r="8" spans="1:8" s="14" customFormat="1" ht="10.5" customHeight="1">
      <c r="A8" s="26" t="s">
        <v>19</v>
      </c>
      <c r="B8" s="27">
        <v>6437</v>
      </c>
      <c r="C8" s="26"/>
      <c r="D8" s="26" t="s">
        <v>8</v>
      </c>
      <c r="E8" s="27">
        <v>8120</v>
      </c>
      <c r="F8" s="26"/>
      <c r="G8" s="26" t="s">
        <v>38</v>
      </c>
      <c r="H8" s="27">
        <v>5634</v>
      </c>
    </row>
    <row r="9" spans="1:8" s="14" customFormat="1" ht="10.5" customHeight="1">
      <c r="A9" s="26" t="s">
        <v>21</v>
      </c>
      <c r="B9" s="27">
        <v>6648</v>
      </c>
      <c r="C9" s="26"/>
      <c r="D9" s="26" t="s">
        <v>9</v>
      </c>
      <c r="E9" s="27">
        <v>8110</v>
      </c>
      <c r="F9" s="26"/>
      <c r="G9" s="26" t="s">
        <v>40</v>
      </c>
      <c r="H9" s="27">
        <v>5485</v>
      </c>
    </row>
    <row r="10" spans="1:21" s="14" customFormat="1" ht="10.5" customHeight="1">
      <c r="A10" s="26" t="s">
        <v>23</v>
      </c>
      <c r="B10" s="27">
        <v>6895</v>
      </c>
      <c r="C10" s="26"/>
      <c r="D10" s="26" t="s">
        <v>10</v>
      </c>
      <c r="E10" s="27">
        <v>8035</v>
      </c>
      <c r="F10" s="26"/>
      <c r="G10" s="26" t="s">
        <v>134</v>
      </c>
      <c r="H10" s="27">
        <v>5443</v>
      </c>
      <c r="U10" s="14" t="s">
        <v>159</v>
      </c>
    </row>
    <row r="11" spans="1:8" s="14" customFormat="1" ht="10.5" customHeight="1">
      <c r="A11" s="26" t="s">
        <v>25</v>
      </c>
      <c r="B11" s="27">
        <v>7072</v>
      </c>
      <c r="C11" s="26"/>
      <c r="D11" s="26" t="s">
        <v>11</v>
      </c>
      <c r="E11" s="27">
        <v>8015</v>
      </c>
      <c r="F11" s="26"/>
      <c r="G11" s="26" t="s">
        <v>141</v>
      </c>
      <c r="H11" s="27">
        <v>5498</v>
      </c>
    </row>
    <row r="12" spans="1:8" s="14" customFormat="1" ht="10.5" customHeight="1">
      <c r="A12" s="26" t="s">
        <v>27</v>
      </c>
      <c r="B12" s="27">
        <v>7358</v>
      </c>
      <c r="C12" s="26"/>
      <c r="D12" s="26" t="s">
        <v>12</v>
      </c>
      <c r="E12" s="27">
        <v>7951</v>
      </c>
      <c r="F12" s="26"/>
      <c r="G12" s="26" t="s">
        <v>143</v>
      </c>
      <c r="H12" s="27">
        <v>5572</v>
      </c>
    </row>
    <row r="13" spans="1:8" s="14" customFormat="1" ht="10.5" customHeight="1">
      <c r="A13" s="26" t="s">
        <v>29</v>
      </c>
      <c r="B13" s="27">
        <v>7427</v>
      </c>
      <c r="C13" s="26"/>
      <c r="D13" s="26" t="s">
        <v>14</v>
      </c>
      <c r="E13" s="27">
        <v>7885</v>
      </c>
      <c r="F13" s="26"/>
      <c r="G13" s="28" t="s">
        <v>149</v>
      </c>
      <c r="H13" s="27">
        <v>5569</v>
      </c>
    </row>
    <row r="14" spans="1:8" s="14" customFormat="1" ht="10.5" customHeight="1">
      <c r="A14" s="26" t="s">
        <v>31</v>
      </c>
      <c r="B14" s="27">
        <v>7694</v>
      </c>
      <c r="C14" s="26"/>
      <c r="D14" s="26" t="s">
        <v>16</v>
      </c>
      <c r="E14" s="27">
        <v>7769</v>
      </c>
      <c r="F14" s="26"/>
      <c r="G14" s="28" t="s">
        <v>150</v>
      </c>
      <c r="H14" s="27">
        <v>5544</v>
      </c>
    </row>
    <row r="15" spans="1:8" s="14" customFormat="1" ht="10.5" customHeight="1">
      <c r="A15" s="26" t="s">
        <v>33</v>
      </c>
      <c r="B15" s="27">
        <v>7694</v>
      </c>
      <c r="C15" s="26"/>
      <c r="D15" s="26" t="s">
        <v>18</v>
      </c>
      <c r="E15" s="27">
        <v>7521</v>
      </c>
      <c r="F15" s="26"/>
      <c r="G15" s="28" t="s">
        <v>155</v>
      </c>
      <c r="H15" s="29">
        <v>5529</v>
      </c>
    </row>
    <row r="16" spans="1:8" s="14" customFormat="1" ht="10.5" customHeight="1">
      <c r="A16" s="26" t="s">
        <v>35</v>
      </c>
      <c r="B16" s="27">
        <v>7690</v>
      </c>
      <c r="C16" s="26"/>
      <c r="D16" s="26" t="s">
        <v>20</v>
      </c>
      <c r="E16" s="27">
        <v>7259</v>
      </c>
      <c r="F16" s="26"/>
      <c r="G16" s="28" t="s">
        <v>156</v>
      </c>
      <c r="H16" s="29">
        <v>5515</v>
      </c>
    </row>
    <row r="17" spans="1:8" s="14" customFormat="1" ht="10.5" customHeight="1">
      <c r="A17" s="26" t="s">
        <v>37</v>
      </c>
      <c r="B17" s="27">
        <v>7602</v>
      </c>
      <c r="C17" s="26"/>
      <c r="D17" s="26" t="s">
        <v>22</v>
      </c>
      <c r="E17" s="27">
        <v>7101</v>
      </c>
      <c r="F17" s="26"/>
      <c r="G17" s="28" t="s">
        <v>158</v>
      </c>
      <c r="H17" s="29">
        <v>5357</v>
      </c>
    </row>
    <row r="18" spans="1:22" s="14" customFormat="1" ht="10.5" customHeight="1">
      <c r="A18" s="26" t="s">
        <v>39</v>
      </c>
      <c r="B18" s="27">
        <v>7597</v>
      </c>
      <c r="C18" s="26"/>
      <c r="D18" s="26" t="s">
        <v>24</v>
      </c>
      <c r="E18" s="27">
        <v>6705</v>
      </c>
      <c r="F18" s="26"/>
      <c r="G18" s="28" t="s">
        <v>180</v>
      </c>
      <c r="H18" s="29">
        <v>5379</v>
      </c>
      <c r="V18" s="21"/>
    </row>
    <row r="19" spans="1:8" s="14" customFormat="1" ht="10.5" customHeight="1">
      <c r="A19" s="26" t="s">
        <v>2</v>
      </c>
      <c r="B19" s="27">
        <v>7678</v>
      </c>
      <c r="C19" s="26"/>
      <c r="D19" s="26" t="s">
        <v>26</v>
      </c>
      <c r="E19" s="27">
        <v>6453</v>
      </c>
      <c r="F19" s="26"/>
      <c r="G19" s="28" t="s">
        <v>194</v>
      </c>
      <c r="H19" s="29">
        <v>5314.62</v>
      </c>
    </row>
    <row r="20" spans="1:9" s="14" customFormat="1" ht="10.5" customHeight="1">
      <c r="A20" s="26" t="s">
        <v>3</v>
      </c>
      <c r="B20" s="27">
        <v>7723</v>
      </c>
      <c r="C20" s="26"/>
      <c r="D20" s="26" t="s">
        <v>28</v>
      </c>
      <c r="E20" s="27">
        <v>6372</v>
      </c>
      <c r="F20" s="26"/>
      <c r="G20" s="28" t="s">
        <v>198</v>
      </c>
      <c r="H20" s="29">
        <v>5222</v>
      </c>
      <c r="I20" s="21"/>
    </row>
    <row r="21" spans="1:8" s="14" customFormat="1" ht="10.5" customHeight="1">
      <c r="A21" s="26" t="s">
        <v>4</v>
      </c>
      <c r="B21" s="27">
        <v>8191</v>
      </c>
      <c r="C21" s="26"/>
      <c r="D21" s="26" t="s">
        <v>30</v>
      </c>
      <c r="E21" s="27">
        <v>6283</v>
      </c>
      <c r="F21" s="26"/>
      <c r="G21" s="28" t="s">
        <v>200</v>
      </c>
      <c r="H21" s="29">
        <v>5222</v>
      </c>
    </row>
    <row r="22" spans="1:8" s="14" customFormat="1" ht="6.75" customHeight="1">
      <c r="A22" s="43"/>
      <c r="B22" s="43"/>
      <c r="C22" s="26"/>
      <c r="D22" s="26"/>
      <c r="E22" s="27"/>
      <c r="F22" s="26"/>
      <c r="G22" s="43"/>
      <c r="H22" s="43"/>
    </row>
    <row r="23" spans="1:8" s="14" customFormat="1" ht="9.75">
      <c r="A23" s="146"/>
      <c r="B23" s="146"/>
      <c r="C23" s="146"/>
      <c r="D23" s="146"/>
      <c r="E23" s="146"/>
      <c r="F23" s="146"/>
      <c r="G23" s="146"/>
      <c r="H23" s="146"/>
    </row>
    <row r="26" ht="9.75">
      <c r="H26" s="3"/>
    </row>
    <row r="36" ht="9.75">
      <c r="H36" s="2" t="s">
        <v>138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84" zoomScaleNormal="84" zoomScalePageLayoutView="0" workbookViewId="0" topLeftCell="A14">
      <selection activeCell="A21" sqref="A21:IV31"/>
    </sheetView>
  </sheetViews>
  <sheetFormatPr defaultColWidth="9.33203125" defaultRowHeight="11.25"/>
  <cols>
    <col min="1" max="1" width="17" style="0" customWidth="1"/>
    <col min="2" max="2" width="2.33203125" style="0" customWidth="1"/>
    <col min="3" max="11" width="8" style="2" customWidth="1"/>
    <col min="12" max="12" width="3.33203125" style="0" customWidth="1"/>
    <col min="13" max="13" width="11.16015625" style="2" customWidth="1"/>
  </cols>
  <sheetData>
    <row r="1" spans="1:13" s="8" customFormat="1" ht="20.25" customHeight="1">
      <c r="A1" s="79" t="s">
        <v>242</v>
      </c>
      <c r="B1" s="80"/>
      <c r="C1" s="81"/>
      <c r="D1" s="4"/>
      <c r="E1" s="4"/>
      <c r="F1" s="81"/>
      <c r="G1" s="4"/>
      <c r="H1" s="4"/>
      <c r="I1" s="81"/>
      <c r="J1" s="4"/>
      <c r="K1" s="4"/>
      <c r="M1" s="81"/>
    </row>
    <row r="2" spans="3:13" s="8" customFormat="1" ht="7.5" customHeight="1">
      <c r="C2" s="4"/>
      <c r="D2" s="4"/>
      <c r="E2" s="4"/>
      <c r="F2" s="4"/>
      <c r="G2" s="4"/>
      <c r="H2" s="4"/>
      <c r="I2" s="4"/>
      <c r="J2" s="4"/>
      <c r="K2" s="4"/>
      <c r="M2" s="4"/>
    </row>
    <row r="3" spans="1:13" s="4" customFormat="1" ht="15" customHeight="1">
      <c r="A3" s="201" t="s">
        <v>63</v>
      </c>
      <c r="B3" s="38"/>
      <c r="C3" s="190" t="s">
        <v>90</v>
      </c>
      <c r="D3" s="190"/>
      <c r="E3" s="190"/>
      <c r="F3" s="190"/>
      <c r="G3" s="190"/>
      <c r="H3" s="190"/>
      <c r="I3" s="190"/>
      <c r="J3" s="190"/>
      <c r="K3" s="190"/>
      <c r="L3" s="38"/>
      <c r="M3" s="201" t="s">
        <v>44</v>
      </c>
    </row>
    <row r="4" spans="1:13" s="4" customFormat="1" ht="15" customHeight="1">
      <c r="A4" s="202"/>
      <c r="B4" s="40"/>
      <c r="C4" s="40" t="s">
        <v>91</v>
      </c>
      <c r="D4" s="40" t="s">
        <v>92</v>
      </c>
      <c r="E4" s="40" t="s">
        <v>93</v>
      </c>
      <c r="F4" s="40" t="s">
        <v>94</v>
      </c>
      <c r="G4" s="40" t="s">
        <v>95</v>
      </c>
      <c r="H4" s="40" t="s">
        <v>96</v>
      </c>
      <c r="I4" s="40" t="s">
        <v>97</v>
      </c>
      <c r="J4" s="40" t="s">
        <v>98</v>
      </c>
      <c r="K4" s="40" t="s">
        <v>99</v>
      </c>
      <c r="L4" s="40"/>
      <c r="M4" s="202"/>
    </row>
    <row r="5" spans="1:13" s="8" customFormat="1" ht="15" customHeight="1">
      <c r="A5" s="75" t="s">
        <v>134</v>
      </c>
      <c r="B5" s="75"/>
      <c r="C5" s="88">
        <v>80.9</v>
      </c>
      <c r="D5" s="88">
        <v>512.44</v>
      </c>
      <c r="E5" s="88">
        <v>582.37</v>
      </c>
      <c r="F5" s="88">
        <v>977.08</v>
      </c>
      <c r="G5" s="88">
        <v>1182.15</v>
      </c>
      <c r="H5" s="88">
        <v>1049.99</v>
      </c>
      <c r="I5" s="88">
        <v>835.5</v>
      </c>
      <c r="J5" s="88">
        <v>194.59</v>
      </c>
      <c r="K5" s="88">
        <v>28</v>
      </c>
      <c r="L5" s="103"/>
      <c r="M5" s="88">
        <v>5443.02</v>
      </c>
    </row>
    <row r="6" spans="1:13" s="8" customFormat="1" ht="15" customHeight="1">
      <c r="A6" s="75" t="s">
        <v>141</v>
      </c>
      <c r="B6" s="75"/>
      <c r="C6" s="88">
        <v>79.85</v>
      </c>
      <c r="D6" s="88">
        <v>584.14</v>
      </c>
      <c r="E6" s="88">
        <v>633.68</v>
      </c>
      <c r="F6" s="88">
        <v>896.97</v>
      </c>
      <c r="G6" s="88">
        <v>1214.33</v>
      </c>
      <c r="H6" s="88">
        <v>1002.81</v>
      </c>
      <c r="I6" s="88">
        <v>839.44</v>
      </c>
      <c r="J6" s="88">
        <v>213.25</v>
      </c>
      <c r="K6" s="88">
        <v>33.92</v>
      </c>
      <c r="L6" s="103"/>
      <c r="M6" s="88">
        <v>5498.390000000001</v>
      </c>
    </row>
    <row r="7" spans="1:13" s="8" customFormat="1" ht="15" customHeight="1">
      <c r="A7" s="75" t="s">
        <v>143</v>
      </c>
      <c r="B7" s="75"/>
      <c r="C7" s="88">
        <v>116</v>
      </c>
      <c r="D7" s="88">
        <v>635</v>
      </c>
      <c r="E7" s="88">
        <v>703</v>
      </c>
      <c r="F7" s="88">
        <v>808</v>
      </c>
      <c r="G7" s="88">
        <v>1211</v>
      </c>
      <c r="H7" s="88">
        <v>1017</v>
      </c>
      <c r="I7" s="88">
        <v>807</v>
      </c>
      <c r="J7" s="88">
        <v>239</v>
      </c>
      <c r="K7" s="88">
        <v>36</v>
      </c>
      <c r="L7" s="103" t="s">
        <v>139</v>
      </c>
      <c r="M7" s="88">
        <v>5572</v>
      </c>
    </row>
    <row r="8" spans="1:13" s="8" customFormat="1" ht="15" customHeight="1">
      <c r="A8" s="75" t="s">
        <v>149</v>
      </c>
      <c r="B8" s="75"/>
      <c r="C8" s="88">
        <v>96.5</v>
      </c>
      <c r="D8" s="88">
        <v>635.72</v>
      </c>
      <c r="E8" s="88">
        <v>682.14</v>
      </c>
      <c r="F8" s="88">
        <v>752.6</v>
      </c>
      <c r="G8" s="88">
        <v>1192.77</v>
      </c>
      <c r="H8" s="88">
        <v>1055.81</v>
      </c>
      <c r="I8" s="88">
        <v>828.68</v>
      </c>
      <c r="J8" s="88">
        <v>278.33</v>
      </c>
      <c r="K8" s="88">
        <v>45.95</v>
      </c>
      <c r="L8" s="103"/>
      <c r="M8" s="88">
        <v>5568.5</v>
      </c>
    </row>
    <row r="9" spans="1:13" s="8" customFormat="1" ht="15" customHeight="1">
      <c r="A9" s="75" t="s">
        <v>150</v>
      </c>
      <c r="B9" s="75"/>
      <c r="C9" s="88">
        <v>64.33</v>
      </c>
      <c r="D9" s="88">
        <v>620.26</v>
      </c>
      <c r="E9" s="88">
        <v>723.82</v>
      </c>
      <c r="F9" s="88">
        <v>716.7</v>
      </c>
      <c r="G9" s="88">
        <v>1130.31</v>
      </c>
      <c r="H9" s="88">
        <v>1127.83</v>
      </c>
      <c r="I9" s="88">
        <v>825.98</v>
      </c>
      <c r="J9" s="88">
        <v>283.5</v>
      </c>
      <c r="K9" s="88">
        <v>51</v>
      </c>
      <c r="L9" s="103"/>
      <c r="M9" s="88">
        <v>5543.73</v>
      </c>
    </row>
    <row r="10" spans="1:13" s="8" customFormat="1" ht="15" customHeight="1">
      <c r="A10" s="75" t="s">
        <v>155</v>
      </c>
      <c r="B10" s="75"/>
      <c r="C10" s="88">
        <v>60.5</v>
      </c>
      <c r="D10" s="88">
        <v>619.84</v>
      </c>
      <c r="E10" s="88">
        <v>710.52</v>
      </c>
      <c r="F10" s="88">
        <v>697.57</v>
      </c>
      <c r="G10" s="88">
        <v>1046.99</v>
      </c>
      <c r="H10" s="88">
        <v>1162.34</v>
      </c>
      <c r="I10" s="88">
        <v>855.98</v>
      </c>
      <c r="J10" s="88">
        <v>309.78</v>
      </c>
      <c r="K10" s="88">
        <v>66</v>
      </c>
      <c r="L10" s="88"/>
      <c r="M10" s="88">
        <v>5529.5199999999995</v>
      </c>
    </row>
    <row r="11" spans="1:13" s="8" customFormat="1" ht="15" customHeight="1">
      <c r="A11" s="75" t="s">
        <v>156</v>
      </c>
      <c r="B11" s="75"/>
      <c r="C11" s="88">
        <v>50.7</v>
      </c>
      <c r="D11" s="88">
        <v>581.03</v>
      </c>
      <c r="E11" s="88">
        <v>747.21</v>
      </c>
      <c r="F11" s="88">
        <v>739.33</v>
      </c>
      <c r="G11" s="88">
        <v>970.19</v>
      </c>
      <c r="H11" s="88">
        <v>1201.65</v>
      </c>
      <c r="I11" s="88">
        <v>833.15</v>
      </c>
      <c r="J11" s="88">
        <v>320.36</v>
      </c>
      <c r="K11" s="88">
        <v>71</v>
      </c>
      <c r="L11" s="88"/>
      <c r="M11" s="88">
        <v>5514.62</v>
      </c>
    </row>
    <row r="12" spans="1:13" s="8" customFormat="1" ht="15" customHeight="1">
      <c r="A12" s="75" t="s">
        <v>158</v>
      </c>
      <c r="B12" s="75"/>
      <c r="C12" s="88">
        <v>42.5</v>
      </c>
      <c r="D12" s="88">
        <v>513.81</v>
      </c>
      <c r="E12" s="88">
        <v>759.5</v>
      </c>
      <c r="F12" s="88">
        <v>750.76</v>
      </c>
      <c r="G12" s="88">
        <v>874.69</v>
      </c>
      <c r="H12" s="88">
        <v>1225.68</v>
      </c>
      <c r="I12" s="88">
        <v>836.73</v>
      </c>
      <c r="J12" s="88">
        <v>284.85</v>
      </c>
      <c r="K12" s="88">
        <v>68</v>
      </c>
      <c r="L12" s="88" t="s">
        <v>164</v>
      </c>
      <c r="M12" s="88">
        <v>5356.52</v>
      </c>
    </row>
    <row r="13" spans="1:13" s="8" customFormat="1" ht="15" customHeight="1">
      <c r="A13" s="75" t="s">
        <v>180</v>
      </c>
      <c r="B13" s="75"/>
      <c r="C13" s="88">
        <v>35.25</v>
      </c>
      <c r="D13" s="88">
        <v>461.9</v>
      </c>
      <c r="E13" s="88">
        <v>785.86</v>
      </c>
      <c r="F13" s="88">
        <v>793.66</v>
      </c>
      <c r="G13" s="88">
        <v>816.48</v>
      </c>
      <c r="H13" s="88">
        <v>1199.14</v>
      </c>
      <c r="I13" s="88">
        <v>929.15</v>
      </c>
      <c r="J13" s="88">
        <v>282.25</v>
      </c>
      <c r="K13" s="88">
        <v>75</v>
      </c>
      <c r="L13" s="88"/>
      <c r="M13" s="88">
        <v>5378.69</v>
      </c>
    </row>
    <row r="14" spans="1:13" s="8" customFormat="1" ht="15" customHeight="1">
      <c r="A14" s="75" t="s">
        <v>194</v>
      </c>
      <c r="B14" s="75"/>
      <c r="C14" s="88">
        <v>47.85</v>
      </c>
      <c r="D14" s="88">
        <v>434.62</v>
      </c>
      <c r="E14" s="88">
        <v>798.42</v>
      </c>
      <c r="F14" s="88">
        <v>798.73</v>
      </c>
      <c r="G14" s="88">
        <v>790.85</v>
      </c>
      <c r="H14" s="88">
        <v>1192.9</v>
      </c>
      <c r="I14" s="88">
        <v>937.4</v>
      </c>
      <c r="J14" s="88">
        <v>254.6</v>
      </c>
      <c r="K14" s="88">
        <v>59</v>
      </c>
      <c r="L14" s="88"/>
      <c r="M14" s="88">
        <v>5314.37</v>
      </c>
    </row>
    <row r="15" spans="1:13" s="8" customFormat="1" ht="15" customHeight="1">
      <c r="A15" s="75" t="s">
        <v>198</v>
      </c>
      <c r="B15" s="75"/>
      <c r="C15" s="88">
        <v>54.4</v>
      </c>
      <c r="D15" s="88">
        <v>400.6</v>
      </c>
      <c r="E15" s="88">
        <v>790.28</v>
      </c>
      <c r="F15" s="88">
        <v>808.32</v>
      </c>
      <c r="G15" s="88">
        <v>763.36</v>
      </c>
      <c r="H15" s="88">
        <v>1122.04</v>
      </c>
      <c r="I15" s="88">
        <v>977</v>
      </c>
      <c r="J15" s="88">
        <v>243.75</v>
      </c>
      <c r="K15" s="88">
        <v>62.25</v>
      </c>
      <c r="L15" s="88"/>
      <c r="M15" s="88">
        <v>5222</v>
      </c>
    </row>
    <row r="16" spans="1:13" s="8" customFormat="1" ht="15" customHeight="1">
      <c r="A16" s="75" t="s">
        <v>200</v>
      </c>
      <c r="B16" s="75"/>
      <c r="C16" s="88">
        <v>35.39</v>
      </c>
      <c r="D16" s="88">
        <v>369.84</v>
      </c>
      <c r="E16" s="88">
        <v>734.57</v>
      </c>
      <c r="F16" s="88">
        <v>848.25</v>
      </c>
      <c r="G16" s="88">
        <v>794.73</v>
      </c>
      <c r="H16" s="88">
        <v>1038.35</v>
      </c>
      <c r="I16" s="88">
        <v>1060.23</v>
      </c>
      <c r="J16" s="88">
        <v>279.65</v>
      </c>
      <c r="K16" s="88">
        <v>60.75</v>
      </c>
      <c r="L16" s="88"/>
      <c r="M16" s="88">
        <f>SUM(C16:K16)</f>
        <v>5221.759999999999</v>
      </c>
    </row>
    <row r="17" spans="3:13" s="8" customFormat="1" ht="5.25" customHeight="1">
      <c r="C17" s="4"/>
      <c r="D17" s="4"/>
      <c r="E17" s="4"/>
      <c r="F17" s="4"/>
      <c r="G17" s="4"/>
      <c r="H17" s="4"/>
      <c r="I17" s="4"/>
      <c r="J17" s="4"/>
      <c r="K17" s="4"/>
      <c r="M17" s="4"/>
    </row>
    <row r="18" spans="1:13" s="8" customFormat="1" ht="15" customHeight="1">
      <c r="A18" s="58" t="s">
        <v>100</v>
      </c>
      <c r="B18" s="58"/>
      <c r="C18" s="212">
        <f aca="true" t="shared" si="0" ref="C18:K18">+(C16-C5)/C5*100</f>
        <v>-56.254635352286776</v>
      </c>
      <c r="D18" s="212">
        <f t="shared" si="0"/>
        <v>-27.827648114901272</v>
      </c>
      <c r="E18" s="212">
        <f t="shared" si="0"/>
        <v>26.13458797671584</v>
      </c>
      <c r="F18" s="212">
        <f t="shared" si="0"/>
        <v>-13.185204896221398</v>
      </c>
      <c r="G18" s="212">
        <f t="shared" si="0"/>
        <v>-32.77249080065982</v>
      </c>
      <c r="H18" s="212">
        <f t="shared" si="0"/>
        <v>-1.108581986495119</v>
      </c>
      <c r="I18" s="212">
        <f t="shared" si="0"/>
        <v>26.897666068222627</v>
      </c>
      <c r="J18" s="212">
        <f t="shared" si="0"/>
        <v>43.712420987717756</v>
      </c>
      <c r="K18" s="212">
        <f t="shared" si="0"/>
        <v>116.96428571428572</v>
      </c>
      <c r="L18" s="212"/>
      <c r="M18" s="212">
        <f>+(M16-M5)/M5*100</f>
        <v>-4.06502272635414</v>
      </c>
    </row>
    <row r="19" spans="1:13" s="8" customFormat="1" ht="15" customHeight="1">
      <c r="A19" s="35" t="s">
        <v>243</v>
      </c>
      <c r="B19" s="35"/>
      <c r="C19" s="214"/>
      <c r="D19" s="213"/>
      <c r="E19" s="213"/>
      <c r="F19" s="213"/>
      <c r="G19" s="213"/>
      <c r="H19" s="213"/>
      <c r="I19" s="213"/>
      <c r="J19" s="213"/>
      <c r="K19" s="213"/>
      <c r="L19" s="213"/>
      <c r="M19" s="213"/>
    </row>
    <row r="27" spans="12:14" ht="9.75">
      <c r="L27" s="2"/>
      <c r="N27" s="2"/>
    </row>
  </sheetData>
  <sheetProtection/>
  <mergeCells count="14">
    <mergeCell ref="I18:I19"/>
    <mergeCell ref="L18:L19"/>
    <mergeCell ref="J18:J19"/>
    <mergeCell ref="K18:K19"/>
    <mergeCell ref="A3:A4"/>
    <mergeCell ref="M3:M4"/>
    <mergeCell ref="M18:M19"/>
    <mergeCell ref="C3:K3"/>
    <mergeCell ref="C18:C19"/>
    <mergeCell ref="D18:D19"/>
    <mergeCell ref="E18:E19"/>
    <mergeCell ref="F18:F19"/>
    <mergeCell ref="G18:G19"/>
    <mergeCell ref="H18:H19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="48" zoomScaleNormal="48" zoomScalePageLayoutView="0" workbookViewId="0" topLeftCell="A1">
      <selection activeCell="B2" sqref="B2"/>
    </sheetView>
  </sheetViews>
  <sheetFormatPr defaultColWidth="9.33203125" defaultRowHeight="11.25"/>
  <cols>
    <col min="1" max="1" width="7.83203125" style="0" customWidth="1"/>
    <col min="2" max="2" width="9.83203125" style="0" customWidth="1"/>
    <col min="3" max="3" width="10" style="0" customWidth="1"/>
    <col min="4" max="4" width="12.5" style="0" customWidth="1"/>
    <col min="6" max="6" width="12.33203125" style="0" customWidth="1"/>
    <col min="7" max="7" width="13.83203125" style="0" customWidth="1"/>
    <col min="8" max="8" width="15.16015625" style="0" customWidth="1"/>
    <col min="9" max="9" width="11.66015625" style="0" customWidth="1"/>
  </cols>
  <sheetData>
    <row r="1" s="8" customFormat="1" ht="15" customHeight="1">
      <c r="A1" s="79" t="s">
        <v>244</v>
      </c>
    </row>
    <row r="2" s="8" customFormat="1" ht="6.75" customHeight="1"/>
    <row r="3" s="8" customFormat="1" ht="7.5" customHeight="1"/>
    <row r="4" spans="1:9" s="8" customFormat="1" ht="15" customHeight="1">
      <c r="A4" s="203" t="s">
        <v>145</v>
      </c>
      <c r="B4" s="215" t="s">
        <v>120</v>
      </c>
      <c r="C4" s="215" t="s">
        <v>146</v>
      </c>
      <c r="D4" s="215" t="s">
        <v>121</v>
      </c>
      <c r="E4" s="215" t="s">
        <v>147</v>
      </c>
      <c r="F4" s="215" t="s">
        <v>122</v>
      </c>
      <c r="G4" s="215" t="s">
        <v>123</v>
      </c>
      <c r="H4" s="215" t="s">
        <v>124</v>
      </c>
      <c r="I4" s="215" t="s">
        <v>148</v>
      </c>
    </row>
    <row r="5" spans="1:9" s="8" customFormat="1" ht="15" customHeight="1">
      <c r="A5" s="204"/>
      <c r="B5" s="216"/>
      <c r="C5" s="216"/>
      <c r="D5" s="216"/>
      <c r="E5" s="216"/>
      <c r="F5" s="216"/>
      <c r="G5" s="216"/>
      <c r="H5" s="216"/>
      <c r="I5" s="216"/>
    </row>
    <row r="6" spans="1:9" s="8" customFormat="1" ht="13.5" customHeight="1">
      <c r="A6" s="204"/>
      <c r="B6" s="216"/>
      <c r="C6" s="216"/>
      <c r="D6" s="216"/>
      <c r="E6" s="216"/>
      <c r="F6" s="216"/>
      <c r="G6" s="216"/>
      <c r="H6" s="216"/>
      <c r="I6" s="216"/>
    </row>
    <row r="7" spans="1:9" s="8" customFormat="1" ht="8.25" customHeight="1">
      <c r="A7" s="205"/>
      <c r="B7" s="217"/>
      <c r="C7" s="217"/>
      <c r="D7" s="217"/>
      <c r="E7" s="217"/>
      <c r="F7" s="217"/>
      <c r="G7" s="217"/>
      <c r="H7" s="217"/>
      <c r="I7" s="217"/>
    </row>
    <row r="8" spans="1:9" s="8" customFormat="1" ht="6" customHeight="1">
      <c r="A8" s="77"/>
      <c r="B8" s="77"/>
      <c r="C8" s="77"/>
      <c r="D8" s="77"/>
      <c r="E8" s="77"/>
      <c r="F8" s="77"/>
      <c r="G8" s="77"/>
      <c r="H8" s="77"/>
      <c r="I8" s="77"/>
    </row>
    <row r="9" spans="1:9" s="8" customFormat="1" ht="15" customHeight="1">
      <c r="A9" s="77"/>
      <c r="B9" s="75" t="s">
        <v>101</v>
      </c>
      <c r="C9" s="75" t="s">
        <v>102</v>
      </c>
      <c r="D9" s="75" t="s">
        <v>103</v>
      </c>
      <c r="E9" s="75" t="s">
        <v>104</v>
      </c>
      <c r="F9" s="75" t="s">
        <v>105</v>
      </c>
      <c r="G9" s="75" t="s">
        <v>106</v>
      </c>
      <c r="H9" s="75" t="s">
        <v>107</v>
      </c>
      <c r="I9" s="75" t="s">
        <v>108</v>
      </c>
    </row>
    <row r="10" spans="1:9" s="8" customFormat="1" ht="9" customHeight="1">
      <c r="A10" s="77"/>
      <c r="B10" s="75"/>
      <c r="C10" s="75"/>
      <c r="D10" s="75"/>
      <c r="E10" s="75"/>
      <c r="F10" s="75"/>
      <c r="G10" s="75"/>
      <c r="H10" s="75"/>
      <c r="I10" s="75"/>
    </row>
    <row r="11" spans="1:9" s="8" customFormat="1" ht="15" customHeight="1">
      <c r="A11" s="77" t="s">
        <v>134</v>
      </c>
      <c r="B11" s="88">
        <v>5443</v>
      </c>
      <c r="C11" s="88">
        <v>1867</v>
      </c>
      <c r="D11" s="82">
        <f aca="true" t="shared" si="0" ref="D11:D21">C11/(B11+C11)*100</f>
        <v>25.54035567715458</v>
      </c>
      <c r="E11" s="88">
        <v>73880</v>
      </c>
      <c r="F11" s="82">
        <f aca="true" t="shared" si="1" ref="F11:F21">E11/C11</f>
        <v>39.57150508837707</v>
      </c>
      <c r="G11" s="82">
        <f aca="true" t="shared" si="2" ref="G11:G21">+E11/B11</f>
        <v>13.573397023700165</v>
      </c>
      <c r="H11" s="82">
        <f aca="true" t="shared" si="3" ref="H11:H21">E11/(B11*185)*100</f>
        <v>7.3369713641622525</v>
      </c>
      <c r="I11" s="82">
        <f aca="true" t="shared" si="4" ref="I11:I21">E11/185</f>
        <v>399.35135135135135</v>
      </c>
    </row>
    <row r="12" spans="1:9" s="8" customFormat="1" ht="15" customHeight="1">
      <c r="A12" s="107" t="s">
        <v>141</v>
      </c>
      <c r="B12" s="106">
        <v>5498</v>
      </c>
      <c r="C12" s="106">
        <v>1897</v>
      </c>
      <c r="D12" s="82">
        <f t="shared" si="0"/>
        <v>25.652467883705203</v>
      </c>
      <c r="E12" s="106">
        <v>77229</v>
      </c>
      <c r="F12" s="82">
        <f t="shared" si="1"/>
        <v>40.71112282551397</v>
      </c>
      <c r="G12" s="82">
        <f t="shared" si="2"/>
        <v>14.04674427064387</v>
      </c>
      <c r="H12" s="82">
        <f t="shared" si="3"/>
        <v>7.592834740888578</v>
      </c>
      <c r="I12" s="82">
        <f t="shared" si="4"/>
        <v>417.45405405405404</v>
      </c>
    </row>
    <row r="13" spans="1:9" s="8" customFormat="1" ht="15" customHeight="1">
      <c r="A13" s="107" t="s">
        <v>143</v>
      </c>
      <c r="B13" s="106">
        <v>5572</v>
      </c>
      <c r="C13" s="106">
        <v>1889</v>
      </c>
      <c r="D13" s="82">
        <f t="shared" si="0"/>
        <v>25.318321940758608</v>
      </c>
      <c r="E13" s="106">
        <v>78761</v>
      </c>
      <c r="F13" s="82">
        <f t="shared" si="1"/>
        <v>41.69454737956591</v>
      </c>
      <c r="G13" s="82">
        <f t="shared" si="2"/>
        <v>14.135139985642498</v>
      </c>
      <c r="H13" s="82">
        <f t="shared" si="3"/>
        <v>7.640616208455405</v>
      </c>
      <c r="I13" s="82">
        <f t="shared" si="4"/>
        <v>425.7351351351351</v>
      </c>
    </row>
    <row r="14" spans="1:9" s="8" customFormat="1" ht="15" customHeight="1">
      <c r="A14" s="107" t="s">
        <v>149</v>
      </c>
      <c r="B14" s="106">
        <v>5544</v>
      </c>
      <c r="C14" s="106">
        <v>2066</v>
      </c>
      <c r="D14" s="82">
        <f t="shared" si="0"/>
        <v>27.1484888304862</v>
      </c>
      <c r="E14" s="106">
        <v>90883.6</v>
      </c>
      <c r="F14" s="82">
        <f t="shared" si="1"/>
        <v>43.99012584704744</v>
      </c>
      <c r="G14" s="82">
        <f t="shared" si="2"/>
        <v>16.393145743145745</v>
      </c>
      <c r="H14" s="82">
        <f t="shared" si="3"/>
        <v>8.861159861159862</v>
      </c>
      <c r="I14" s="82">
        <f t="shared" si="4"/>
        <v>491.2627027027027</v>
      </c>
    </row>
    <row r="15" spans="1:9" s="20" customFormat="1" ht="15" customHeight="1">
      <c r="A15" s="107" t="s">
        <v>150</v>
      </c>
      <c r="B15" s="106">
        <v>5529</v>
      </c>
      <c r="C15" s="106">
        <v>2005</v>
      </c>
      <c r="D15" s="82">
        <f t="shared" si="0"/>
        <v>26.61268914255376</v>
      </c>
      <c r="E15" s="106">
        <v>87326</v>
      </c>
      <c r="F15" s="82">
        <f t="shared" si="1"/>
        <v>43.554114713216954</v>
      </c>
      <c r="G15" s="82">
        <f t="shared" si="2"/>
        <v>15.79417616205462</v>
      </c>
      <c r="H15" s="82">
        <f t="shared" si="3"/>
        <v>8.537392520029526</v>
      </c>
      <c r="I15" s="82">
        <f t="shared" si="4"/>
        <v>472.0324324324324</v>
      </c>
    </row>
    <row r="16" spans="1:9" s="20" customFormat="1" ht="15" customHeight="1">
      <c r="A16" s="107" t="s">
        <v>155</v>
      </c>
      <c r="B16" s="106">
        <v>5515</v>
      </c>
      <c r="C16" s="106">
        <v>1982</v>
      </c>
      <c r="D16" s="82">
        <f t="shared" si="0"/>
        <v>26.437241563291984</v>
      </c>
      <c r="E16" s="106">
        <v>91342.3</v>
      </c>
      <c r="F16" s="82">
        <f t="shared" si="1"/>
        <v>46.08592330978809</v>
      </c>
      <c r="G16" s="82">
        <f t="shared" si="2"/>
        <v>16.56252039891206</v>
      </c>
      <c r="H16" s="82">
        <f t="shared" si="3"/>
        <v>8.952713729141653</v>
      </c>
      <c r="I16" s="82">
        <f t="shared" si="4"/>
        <v>493.7421621621622</v>
      </c>
    </row>
    <row r="17" spans="1:9" s="20" customFormat="1" ht="15" customHeight="1">
      <c r="A17" s="107" t="s">
        <v>156</v>
      </c>
      <c r="B17" s="106">
        <v>5357</v>
      </c>
      <c r="C17" s="106">
        <v>1975</v>
      </c>
      <c r="D17" s="82">
        <f t="shared" si="0"/>
        <v>26.936715766503</v>
      </c>
      <c r="E17" s="106">
        <v>91529.3</v>
      </c>
      <c r="F17" s="82">
        <f t="shared" si="1"/>
        <v>46.34394936708861</v>
      </c>
      <c r="G17" s="82">
        <f t="shared" si="2"/>
        <v>17.08592495799888</v>
      </c>
      <c r="H17" s="82">
        <f t="shared" si="3"/>
        <v>9.235635112431826</v>
      </c>
      <c r="I17" s="82">
        <f t="shared" si="4"/>
        <v>494.752972972973</v>
      </c>
    </row>
    <row r="18" spans="1:9" s="20" customFormat="1" ht="15" customHeight="1">
      <c r="A18" s="107" t="s">
        <v>158</v>
      </c>
      <c r="B18" s="106">
        <v>5379</v>
      </c>
      <c r="C18" s="106">
        <v>1928</v>
      </c>
      <c r="D18" s="82">
        <f t="shared" si="0"/>
        <v>26.385657588613658</v>
      </c>
      <c r="E18" s="106">
        <v>86482.7</v>
      </c>
      <c r="F18" s="82">
        <f t="shared" si="1"/>
        <v>44.856172199170125</v>
      </c>
      <c r="G18" s="82">
        <f t="shared" si="2"/>
        <v>16.0778397471649</v>
      </c>
      <c r="H18" s="82">
        <f t="shared" si="3"/>
        <v>8.690724187656702</v>
      </c>
      <c r="I18" s="82">
        <f t="shared" si="4"/>
        <v>467.474054054054</v>
      </c>
    </row>
    <row r="19" spans="1:9" s="20" customFormat="1" ht="15" customHeight="1">
      <c r="A19" s="107" t="s">
        <v>230</v>
      </c>
      <c r="B19" s="106">
        <v>5379</v>
      </c>
      <c r="C19" s="106">
        <v>1827</v>
      </c>
      <c r="D19" s="82">
        <f t="shared" si="0"/>
        <v>25.353871773522062</v>
      </c>
      <c r="E19" s="106">
        <v>92916</v>
      </c>
      <c r="F19" s="82">
        <f t="shared" si="1"/>
        <v>50.857142857142854</v>
      </c>
      <c r="G19" s="82">
        <f t="shared" si="2"/>
        <v>17.273842721695484</v>
      </c>
      <c r="H19" s="82">
        <f t="shared" si="3"/>
        <v>9.337212281997557</v>
      </c>
      <c r="I19" s="82">
        <f t="shared" si="4"/>
        <v>502.24864864864867</v>
      </c>
    </row>
    <row r="20" spans="1:9" s="20" customFormat="1" ht="15" customHeight="1">
      <c r="A20" s="107" t="s">
        <v>194</v>
      </c>
      <c r="B20" s="106">
        <v>5315</v>
      </c>
      <c r="C20" s="106">
        <v>1500</v>
      </c>
      <c r="D20" s="82">
        <f t="shared" si="0"/>
        <v>22.010271460014675</v>
      </c>
      <c r="E20" s="106">
        <v>72608.27</v>
      </c>
      <c r="F20" s="82">
        <f t="shared" si="1"/>
        <v>48.40551333333334</v>
      </c>
      <c r="G20" s="82">
        <f t="shared" si="2"/>
        <v>13.661010348071496</v>
      </c>
      <c r="H20" s="82">
        <f t="shared" si="3"/>
        <v>7.384329917876485</v>
      </c>
      <c r="I20" s="82">
        <f t="shared" si="4"/>
        <v>392.47713513513514</v>
      </c>
    </row>
    <row r="21" spans="1:9" s="20" customFormat="1" ht="15" customHeight="1">
      <c r="A21" s="107" t="s">
        <v>198</v>
      </c>
      <c r="B21" s="106">
        <v>5222</v>
      </c>
      <c r="C21" s="106">
        <v>1833</v>
      </c>
      <c r="D21" s="82">
        <f t="shared" si="0"/>
        <v>25.981573352232456</v>
      </c>
      <c r="E21" s="106">
        <v>96417.26</v>
      </c>
      <c r="F21" s="82">
        <f t="shared" si="1"/>
        <v>52.60079650845608</v>
      </c>
      <c r="G21" s="82">
        <f t="shared" si="2"/>
        <v>18.46366526235159</v>
      </c>
      <c r="H21" s="82">
        <f t="shared" si="3"/>
        <v>9.980359601271129</v>
      </c>
      <c r="I21" s="82">
        <f t="shared" si="4"/>
        <v>521.1743783783784</v>
      </c>
    </row>
    <row r="22" spans="1:9" s="8" customFormat="1" ht="15" customHeight="1">
      <c r="A22" s="9"/>
      <c r="B22" s="9"/>
      <c r="C22" s="9"/>
      <c r="D22" s="9"/>
      <c r="E22" s="9"/>
      <c r="F22" s="9"/>
      <c r="G22" s="9"/>
      <c r="H22" s="9"/>
      <c r="I22" s="9"/>
    </row>
  </sheetData>
  <sheetProtection/>
  <mergeCells count="9">
    <mergeCell ref="A4:A7"/>
    <mergeCell ref="B4:B7"/>
    <mergeCell ref="C4:C7"/>
    <mergeCell ref="D4:D7"/>
    <mergeCell ref="I4:I7"/>
    <mergeCell ref="E4:E7"/>
    <mergeCell ref="F4:F7"/>
    <mergeCell ref="G4:G7"/>
    <mergeCell ref="H4:H7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"/>
  <sheetViews>
    <sheetView showGridLines="0" zoomScale="48" zoomScaleNormal="48" zoomScalePageLayoutView="0" workbookViewId="0" topLeftCell="A1">
      <selection activeCell="E1" sqref="E1:E16384"/>
    </sheetView>
  </sheetViews>
  <sheetFormatPr defaultColWidth="9.33203125" defaultRowHeight="11.25"/>
  <cols>
    <col min="1" max="4" width="25.16015625" style="0" customWidth="1"/>
    <col min="5" max="5" width="25.16015625" style="18" customWidth="1"/>
  </cols>
  <sheetData>
    <row r="1" spans="1:5" s="8" customFormat="1" ht="15" customHeight="1">
      <c r="A1" s="79" t="s">
        <v>241</v>
      </c>
      <c r="E1" s="20"/>
    </row>
    <row r="2" s="8" customFormat="1" ht="15" customHeight="1">
      <c r="E2" s="20"/>
    </row>
    <row r="3" s="8" customFormat="1" ht="9" customHeight="1">
      <c r="E3" s="20"/>
    </row>
    <row r="4" spans="1:5" s="8" customFormat="1" ht="25.5" customHeight="1">
      <c r="A4" s="24" t="s">
        <v>110</v>
      </c>
      <c r="B4" s="24" t="s">
        <v>76</v>
      </c>
      <c r="C4" s="24" t="s">
        <v>43</v>
      </c>
      <c r="D4" s="24" t="s">
        <v>44</v>
      </c>
      <c r="E4" s="117"/>
    </row>
    <row r="5" spans="1:5" s="8" customFormat="1" ht="6.75" customHeight="1">
      <c r="A5" s="75"/>
      <c r="B5" s="88"/>
      <c r="C5" s="88"/>
      <c r="D5" s="88"/>
      <c r="E5" s="111"/>
    </row>
    <row r="6" spans="1:5" s="8" customFormat="1" ht="12.75" customHeight="1">
      <c r="A6" s="75" t="s">
        <v>133</v>
      </c>
      <c r="B6" s="75">
        <v>14</v>
      </c>
      <c r="C6" s="75">
        <v>149</v>
      </c>
      <c r="D6" s="88">
        <f>SUM(B6:C6)</f>
        <v>163</v>
      </c>
      <c r="E6" s="111"/>
    </row>
    <row r="7" spans="1:5" s="8" customFormat="1" ht="12.75" customHeight="1">
      <c r="A7" s="75" t="s">
        <v>92</v>
      </c>
      <c r="B7" s="75">
        <v>89</v>
      </c>
      <c r="C7" s="75">
        <v>437</v>
      </c>
      <c r="D7" s="88">
        <f aca="true" t="shared" si="0" ref="D7:D14">SUM(B7:C7)</f>
        <v>526</v>
      </c>
      <c r="E7" s="111"/>
    </row>
    <row r="8" spans="1:5" s="8" customFormat="1" ht="12.75" customHeight="1">
      <c r="A8" s="75" t="s">
        <v>93</v>
      </c>
      <c r="B8" s="75">
        <v>93</v>
      </c>
      <c r="C8" s="75">
        <v>297</v>
      </c>
      <c r="D8" s="88">
        <f t="shared" si="0"/>
        <v>390</v>
      </c>
      <c r="E8" s="111"/>
    </row>
    <row r="9" spans="1:5" s="8" customFormat="1" ht="12.75" customHeight="1">
      <c r="A9" s="75" t="s">
        <v>94</v>
      </c>
      <c r="B9" s="75">
        <v>54</v>
      </c>
      <c r="C9" s="75">
        <v>169</v>
      </c>
      <c r="D9" s="88">
        <f t="shared" si="0"/>
        <v>223</v>
      </c>
      <c r="E9" s="111"/>
    </row>
    <row r="10" spans="1:5" s="8" customFormat="1" ht="12.75" customHeight="1">
      <c r="A10" s="75" t="s">
        <v>95</v>
      </c>
      <c r="B10" s="75">
        <v>26</v>
      </c>
      <c r="C10" s="75">
        <v>104</v>
      </c>
      <c r="D10" s="88">
        <f t="shared" si="0"/>
        <v>130</v>
      </c>
      <c r="E10" s="111"/>
    </row>
    <row r="11" spans="1:5" s="8" customFormat="1" ht="12.75" customHeight="1">
      <c r="A11" s="75" t="s">
        <v>96</v>
      </c>
      <c r="B11" s="75">
        <v>32</v>
      </c>
      <c r="C11" s="75">
        <v>107</v>
      </c>
      <c r="D11" s="88">
        <f t="shared" si="0"/>
        <v>139</v>
      </c>
      <c r="E11" s="111"/>
    </row>
    <row r="12" spans="1:5" s="8" customFormat="1" ht="12.75" customHeight="1">
      <c r="A12" s="75" t="s">
        <v>97</v>
      </c>
      <c r="B12" s="75">
        <v>19</v>
      </c>
      <c r="C12" s="75">
        <v>91</v>
      </c>
      <c r="D12" s="88">
        <f t="shared" si="0"/>
        <v>110</v>
      </c>
      <c r="E12" s="111"/>
    </row>
    <row r="13" spans="1:5" s="8" customFormat="1" ht="12.75" customHeight="1">
      <c r="A13" s="75" t="s">
        <v>98</v>
      </c>
      <c r="B13" s="75">
        <v>27</v>
      </c>
      <c r="C13" s="75">
        <v>51</v>
      </c>
      <c r="D13" s="88">
        <f t="shared" si="0"/>
        <v>78</v>
      </c>
      <c r="E13" s="111"/>
    </row>
    <row r="14" spans="1:5" s="8" customFormat="1" ht="12.75" customHeight="1">
      <c r="A14" s="75" t="s">
        <v>99</v>
      </c>
      <c r="B14" s="75">
        <v>28</v>
      </c>
      <c r="C14" s="75">
        <v>46</v>
      </c>
      <c r="D14" s="88">
        <f t="shared" si="0"/>
        <v>74</v>
      </c>
      <c r="E14" s="111"/>
    </row>
    <row r="15" spans="1:5" s="8" customFormat="1" ht="4.5" customHeight="1">
      <c r="A15" s="75"/>
      <c r="B15" s="88"/>
      <c r="D15" s="88"/>
      <c r="E15" s="111"/>
    </row>
    <row r="16" spans="1:5" s="8" customFormat="1" ht="15" customHeight="1">
      <c r="A16" s="40" t="s">
        <v>44</v>
      </c>
      <c r="B16" s="46">
        <f>SUM(B6:B14)</f>
        <v>382</v>
      </c>
      <c r="C16" s="46">
        <f>SUM(C6:C14)</f>
        <v>1451</v>
      </c>
      <c r="D16" s="46">
        <f>SUM(B16:C16)</f>
        <v>1833</v>
      </c>
      <c r="E16" s="11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W17"/>
  <sheetViews>
    <sheetView showGridLines="0" zoomScale="47" zoomScaleNormal="47" zoomScalePageLayoutView="0" workbookViewId="0" topLeftCell="A1">
      <selection activeCell="A18" sqref="A18:IV37"/>
    </sheetView>
  </sheetViews>
  <sheetFormatPr defaultColWidth="9.33203125" defaultRowHeight="11.25"/>
  <cols>
    <col min="1" max="1" width="20.16015625" style="0" customWidth="1"/>
    <col min="2" max="2" width="5.66015625" style="0" customWidth="1"/>
    <col min="3" max="4" width="8.83203125" style="0" customWidth="1"/>
    <col min="6" max="7" width="8.83203125" style="0" customWidth="1"/>
    <col min="9" max="9" width="8.83203125" style="0" customWidth="1"/>
    <col min="10" max="10" width="9.83203125" style="0" customWidth="1"/>
    <col min="11" max="12" width="4.16015625" style="0" customWidth="1"/>
  </cols>
  <sheetData>
    <row r="1" spans="1:12" s="8" customFormat="1" ht="15" customHeight="1">
      <c r="A1" s="79" t="s">
        <v>239</v>
      </c>
      <c r="B1" s="80"/>
      <c r="K1" s="80"/>
      <c r="L1" s="80"/>
    </row>
    <row r="2" s="8" customFormat="1" ht="15" customHeight="1"/>
    <row r="3" spans="1:231" s="8" customFormat="1" ht="1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</row>
    <row r="4" spans="1:12" s="4" customFormat="1" ht="15" customHeight="1">
      <c r="A4" s="215" t="s">
        <v>69</v>
      </c>
      <c r="B4" s="38"/>
      <c r="C4" s="190" t="s">
        <v>76</v>
      </c>
      <c r="D4" s="190"/>
      <c r="E4" s="38"/>
      <c r="F4" s="190" t="s">
        <v>43</v>
      </c>
      <c r="G4" s="190"/>
      <c r="H4" s="38"/>
      <c r="I4" s="190" t="s">
        <v>44</v>
      </c>
      <c r="J4" s="190"/>
      <c r="K4" s="5"/>
      <c r="L4" s="8"/>
    </row>
    <row r="5" spans="1:12" s="4" customFormat="1" ht="15" customHeight="1">
      <c r="A5" s="217"/>
      <c r="B5" s="40"/>
      <c r="C5" s="40" t="s">
        <v>194</v>
      </c>
      <c r="D5" s="40" t="s">
        <v>198</v>
      </c>
      <c r="E5" s="40"/>
      <c r="F5" s="40" t="s">
        <v>194</v>
      </c>
      <c r="G5" s="40" t="s">
        <v>198</v>
      </c>
      <c r="H5" s="40"/>
      <c r="I5" s="40" t="s">
        <v>194</v>
      </c>
      <c r="J5" s="40" t="s">
        <v>198</v>
      </c>
      <c r="K5" s="6"/>
      <c r="L5" s="8"/>
    </row>
    <row r="6" spans="1:12" s="4" customFormat="1" ht="15" customHeight="1">
      <c r="A6" s="60"/>
      <c r="B6" s="60"/>
      <c r="C6" s="61"/>
      <c r="D6" s="61"/>
      <c r="E6" s="61"/>
      <c r="F6" s="61"/>
      <c r="G6" s="61"/>
      <c r="H6" s="61"/>
      <c r="I6" s="61"/>
      <c r="J6" s="61"/>
      <c r="K6" s="12"/>
      <c r="L6" s="8"/>
    </row>
    <row r="7" spans="1:11" s="8" customFormat="1" ht="12.75" customHeight="1">
      <c r="A7" s="75" t="s">
        <v>79</v>
      </c>
      <c r="B7" s="75"/>
      <c r="C7" s="75">
        <v>64</v>
      </c>
      <c r="D7" s="88">
        <v>90</v>
      </c>
      <c r="E7" s="88"/>
      <c r="F7" s="75">
        <v>229</v>
      </c>
      <c r="G7" s="88">
        <v>425</v>
      </c>
      <c r="H7" s="88"/>
      <c r="I7" s="88">
        <f aca="true" t="shared" si="0" ref="I7:J12">+C7+F7</f>
        <v>293</v>
      </c>
      <c r="J7" s="88">
        <f t="shared" si="0"/>
        <v>515</v>
      </c>
      <c r="K7" s="81"/>
    </row>
    <row r="8" spans="1:11" s="8" customFormat="1" ht="12.75" customHeight="1">
      <c r="A8" s="75" t="s">
        <v>111</v>
      </c>
      <c r="B8" s="75"/>
      <c r="C8" s="75">
        <v>152</v>
      </c>
      <c r="D8" s="88">
        <v>162</v>
      </c>
      <c r="E8" s="88"/>
      <c r="F8" s="75">
        <v>624</v>
      </c>
      <c r="G8" s="88">
        <v>650</v>
      </c>
      <c r="H8" s="88"/>
      <c r="I8" s="88">
        <f t="shared" si="0"/>
        <v>776</v>
      </c>
      <c r="J8" s="88">
        <f t="shared" si="0"/>
        <v>812</v>
      </c>
      <c r="K8" s="4"/>
    </row>
    <row r="9" spans="1:11" s="8" customFormat="1" ht="12.75" customHeight="1">
      <c r="A9" s="75" t="s">
        <v>112</v>
      </c>
      <c r="B9" s="75"/>
      <c r="C9" s="75">
        <v>52</v>
      </c>
      <c r="D9" s="88">
        <v>66</v>
      </c>
      <c r="E9" s="88"/>
      <c r="F9" s="75">
        <v>192</v>
      </c>
      <c r="G9" s="88">
        <v>223</v>
      </c>
      <c r="H9" s="88"/>
      <c r="I9" s="88">
        <f t="shared" si="0"/>
        <v>244</v>
      </c>
      <c r="J9" s="88">
        <f t="shared" si="0"/>
        <v>289</v>
      </c>
      <c r="K9" s="4"/>
    </row>
    <row r="10" spans="1:11" s="8" customFormat="1" ht="12.75" customHeight="1">
      <c r="A10" s="75" t="s">
        <v>113</v>
      </c>
      <c r="B10" s="75"/>
      <c r="C10" s="75">
        <v>15</v>
      </c>
      <c r="D10" s="88">
        <v>22</v>
      </c>
      <c r="E10" s="88"/>
      <c r="F10" s="75">
        <v>64</v>
      </c>
      <c r="G10" s="88">
        <v>75</v>
      </c>
      <c r="H10" s="88"/>
      <c r="I10" s="88">
        <f t="shared" si="0"/>
        <v>79</v>
      </c>
      <c r="J10" s="88">
        <f t="shared" si="0"/>
        <v>97</v>
      </c>
      <c r="K10" s="4"/>
    </row>
    <row r="11" spans="1:11" s="8" customFormat="1" ht="12.75" customHeight="1">
      <c r="A11" s="75" t="s">
        <v>114</v>
      </c>
      <c r="B11" s="75"/>
      <c r="C11" s="75">
        <v>7</v>
      </c>
      <c r="D11" s="88">
        <v>10</v>
      </c>
      <c r="E11" s="88"/>
      <c r="F11" s="75">
        <v>37</v>
      </c>
      <c r="G11" s="88">
        <v>31</v>
      </c>
      <c r="H11" s="88"/>
      <c r="I11" s="88">
        <f t="shared" si="0"/>
        <v>44</v>
      </c>
      <c r="J11" s="88">
        <f t="shared" si="0"/>
        <v>41</v>
      </c>
      <c r="K11" s="4"/>
    </row>
    <row r="12" spans="1:11" s="8" customFormat="1" ht="12.75" customHeight="1">
      <c r="A12" s="75" t="s">
        <v>115</v>
      </c>
      <c r="B12" s="75"/>
      <c r="C12" s="75">
        <v>25</v>
      </c>
      <c r="D12" s="88">
        <v>32</v>
      </c>
      <c r="E12" s="88"/>
      <c r="F12" s="75">
        <v>39</v>
      </c>
      <c r="G12" s="88">
        <v>47</v>
      </c>
      <c r="H12" s="88"/>
      <c r="I12" s="88">
        <f t="shared" si="0"/>
        <v>64</v>
      </c>
      <c r="J12" s="88">
        <f t="shared" si="0"/>
        <v>79</v>
      </c>
      <c r="K12" s="4"/>
    </row>
    <row r="13" spans="1:11" s="8" customFormat="1" ht="15" customHeight="1">
      <c r="A13" s="75"/>
      <c r="B13" s="75"/>
      <c r="C13" s="88"/>
      <c r="D13" s="88"/>
      <c r="E13" s="88"/>
      <c r="F13" s="88"/>
      <c r="G13" s="88"/>
      <c r="H13" s="88"/>
      <c r="I13" s="88"/>
      <c r="J13" s="88"/>
      <c r="K13" s="4"/>
    </row>
    <row r="14" spans="1:11" s="8" customFormat="1" ht="15" customHeight="1">
      <c r="A14" s="40" t="s">
        <v>44</v>
      </c>
      <c r="B14" s="40"/>
      <c r="C14" s="46">
        <f>SUM(C7:C12)</f>
        <v>315</v>
      </c>
      <c r="D14" s="46">
        <f aca="true" t="shared" si="1" ref="D14:J14">SUM(D7:D12)</f>
        <v>382</v>
      </c>
      <c r="E14" s="46"/>
      <c r="F14" s="46">
        <f t="shared" si="1"/>
        <v>1185</v>
      </c>
      <c r="G14" s="46">
        <f t="shared" si="1"/>
        <v>1451</v>
      </c>
      <c r="H14" s="46"/>
      <c r="I14" s="46">
        <f t="shared" si="1"/>
        <v>1500</v>
      </c>
      <c r="J14" s="46">
        <f t="shared" si="1"/>
        <v>1833</v>
      </c>
      <c r="K14" s="16"/>
    </row>
    <row r="15" ht="9.75">
      <c r="L15" s="8"/>
    </row>
    <row r="16" ht="9.75">
      <c r="L16" s="8"/>
    </row>
    <row r="17" ht="9.75">
      <c r="L17" s="8"/>
    </row>
  </sheetData>
  <sheetProtection/>
  <mergeCells count="4">
    <mergeCell ref="C4:D4"/>
    <mergeCell ref="F4:G4"/>
    <mergeCell ref="I4:J4"/>
    <mergeCell ref="A4:A5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="81" zoomScaleNormal="81" zoomScalePageLayoutView="0" workbookViewId="0" topLeftCell="A1">
      <selection activeCell="A19" sqref="A19:IV27"/>
    </sheetView>
  </sheetViews>
  <sheetFormatPr defaultColWidth="9.33203125" defaultRowHeight="11.25"/>
  <cols>
    <col min="1" max="1" width="16.33203125" style="2" customWidth="1"/>
    <col min="2" max="2" width="12" style="0" customWidth="1"/>
    <col min="3" max="7" width="12" style="2" customWidth="1"/>
    <col min="8" max="8" width="13.5" style="2" customWidth="1"/>
    <col min="9" max="9" width="3.83203125" style="0" customWidth="1"/>
  </cols>
  <sheetData>
    <row r="1" spans="1:8" s="8" customFormat="1" ht="15" customHeight="1">
      <c r="A1" s="108" t="s">
        <v>240</v>
      </c>
      <c r="B1" s="11"/>
      <c r="C1" s="81"/>
      <c r="D1" s="81"/>
      <c r="E1" s="81"/>
      <c r="F1" s="81"/>
      <c r="G1" s="81"/>
      <c r="H1" s="81"/>
    </row>
    <row r="2" spans="1:8" s="8" customFormat="1" ht="15" customHeight="1">
      <c r="A2" s="109"/>
      <c r="B2" s="11"/>
      <c r="C2" s="81"/>
      <c r="D2" s="81"/>
      <c r="E2" s="81"/>
      <c r="F2" s="81"/>
      <c r="G2" s="81"/>
      <c r="H2" s="81"/>
    </row>
    <row r="3" spans="1:8" ht="12.75" customHeight="1">
      <c r="A3" s="3"/>
      <c r="B3" s="1"/>
      <c r="C3" s="3"/>
      <c r="D3" s="3"/>
      <c r="E3" s="3"/>
      <c r="F3" s="3"/>
      <c r="G3" s="3"/>
      <c r="H3" s="3"/>
    </row>
    <row r="4" spans="1:8" s="13" customFormat="1" ht="25.5" customHeight="1">
      <c r="A4" s="57" t="s">
        <v>63</v>
      </c>
      <c r="B4" s="57" t="s">
        <v>79</v>
      </c>
      <c r="C4" s="57" t="s">
        <v>111</v>
      </c>
      <c r="D4" s="57" t="s">
        <v>112</v>
      </c>
      <c r="E4" s="57" t="s">
        <v>113</v>
      </c>
      <c r="F4" s="57" t="s">
        <v>114</v>
      </c>
      <c r="G4" s="57" t="s">
        <v>115</v>
      </c>
      <c r="H4" s="57" t="s">
        <v>44</v>
      </c>
    </row>
    <row r="5" spans="1:8" ht="6" customHeight="1">
      <c r="A5" s="42"/>
      <c r="B5" s="53"/>
      <c r="C5" s="42"/>
      <c r="D5" s="42"/>
      <c r="E5" s="42"/>
      <c r="F5" s="42"/>
      <c r="G5" s="42"/>
      <c r="H5" s="42"/>
    </row>
    <row r="6" spans="1:8" s="8" customFormat="1" ht="12.75" customHeight="1">
      <c r="A6" s="88" t="s">
        <v>134</v>
      </c>
      <c r="B6" s="88">
        <v>375</v>
      </c>
      <c r="C6" s="88">
        <v>702</v>
      </c>
      <c r="D6" s="88">
        <v>235</v>
      </c>
      <c r="E6" s="88">
        <v>128</v>
      </c>
      <c r="F6" s="88">
        <v>57</v>
      </c>
      <c r="G6" s="88">
        <v>370</v>
      </c>
      <c r="H6" s="88">
        <f aca="true" t="shared" si="0" ref="H6:H15">SUM(B6:G6)</f>
        <v>1867</v>
      </c>
    </row>
    <row r="7" spans="1:8" s="8" customFormat="1" ht="12.75" customHeight="1">
      <c r="A7" s="88" t="s">
        <v>141</v>
      </c>
      <c r="B7" s="88">
        <v>641</v>
      </c>
      <c r="C7" s="88">
        <v>507</v>
      </c>
      <c r="D7" s="88">
        <v>191</v>
      </c>
      <c r="E7" s="88">
        <v>112</v>
      </c>
      <c r="F7" s="88">
        <v>54</v>
      </c>
      <c r="G7" s="88">
        <v>392</v>
      </c>
      <c r="H7" s="88">
        <f t="shared" si="0"/>
        <v>1897</v>
      </c>
    </row>
    <row r="8" spans="1:8" s="8" customFormat="1" ht="12.75" customHeight="1">
      <c r="A8" s="88" t="s">
        <v>143</v>
      </c>
      <c r="B8" s="88">
        <v>650</v>
      </c>
      <c r="C8" s="88">
        <v>517</v>
      </c>
      <c r="D8" s="88">
        <v>179</v>
      </c>
      <c r="E8" s="88">
        <v>104</v>
      </c>
      <c r="F8" s="88">
        <v>51</v>
      </c>
      <c r="G8" s="88">
        <v>388</v>
      </c>
      <c r="H8" s="88">
        <f t="shared" si="0"/>
        <v>1889</v>
      </c>
    </row>
    <row r="9" spans="1:8" s="8" customFormat="1" ht="12.75" customHeight="1">
      <c r="A9" s="88" t="s">
        <v>149</v>
      </c>
      <c r="B9" s="88">
        <v>664</v>
      </c>
      <c r="C9" s="88">
        <v>632</v>
      </c>
      <c r="D9" s="88">
        <v>213</v>
      </c>
      <c r="E9" s="88">
        <v>115</v>
      </c>
      <c r="F9" s="88">
        <v>46</v>
      </c>
      <c r="G9" s="88">
        <v>396</v>
      </c>
      <c r="H9" s="88">
        <f t="shared" si="0"/>
        <v>2066</v>
      </c>
    </row>
    <row r="10" spans="1:8" s="8" customFormat="1" ht="12.75" customHeight="1">
      <c r="A10" s="88" t="s">
        <v>150</v>
      </c>
      <c r="B10" s="88">
        <v>600</v>
      </c>
      <c r="C10" s="88">
        <v>713</v>
      </c>
      <c r="D10" s="88">
        <v>225</v>
      </c>
      <c r="E10" s="88">
        <v>105</v>
      </c>
      <c r="F10" s="88">
        <v>53</v>
      </c>
      <c r="G10" s="88">
        <v>309</v>
      </c>
      <c r="H10" s="88">
        <f t="shared" si="0"/>
        <v>2005</v>
      </c>
    </row>
    <row r="11" spans="1:8" s="8" customFormat="1" ht="12.75" customHeight="1">
      <c r="A11" s="88" t="s">
        <v>155</v>
      </c>
      <c r="B11" s="88">
        <v>624</v>
      </c>
      <c r="C11" s="88">
        <v>749</v>
      </c>
      <c r="D11" s="88">
        <v>235</v>
      </c>
      <c r="E11" s="88">
        <v>99</v>
      </c>
      <c r="F11" s="88">
        <v>56</v>
      </c>
      <c r="G11" s="88">
        <v>219</v>
      </c>
      <c r="H11" s="88">
        <f t="shared" si="0"/>
        <v>1982</v>
      </c>
    </row>
    <row r="12" spans="1:8" s="8" customFormat="1" ht="12.75" customHeight="1">
      <c r="A12" s="88" t="s">
        <v>156</v>
      </c>
      <c r="B12" s="88">
        <v>634</v>
      </c>
      <c r="C12" s="88">
        <v>757</v>
      </c>
      <c r="D12" s="88">
        <v>228</v>
      </c>
      <c r="E12" s="88">
        <v>103</v>
      </c>
      <c r="F12" s="88">
        <v>57</v>
      </c>
      <c r="G12" s="88">
        <v>196</v>
      </c>
      <c r="H12" s="88">
        <f t="shared" si="0"/>
        <v>1975</v>
      </c>
    </row>
    <row r="13" spans="1:8" s="8" customFormat="1" ht="12.75" customHeight="1">
      <c r="A13" s="88" t="s">
        <v>158</v>
      </c>
      <c r="B13" s="88">
        <v>618</v>
      </c>
      <c r="C13" s="88">
        <v>801</v>
      </c>
      <c r="D13" s="88">
        <v>238</v>
      </c>
      <c r="E13" s="88">
        <v>105</v>
      </c>
      <c r="F13" s="88">
        <v>57</v>
      </c>
      <c r="G13" s="88">
        <v>109</v>
      </c>
      <c r="H13" s="88">
        <f t="shared" si="0"/>
        <v>1928</v>
      </c>
    </row>
    <row r="14" spans="1:8" s="8" customFormat="1" ht="12.75" customHeight="1">
      <c r="A14" s="88" t="s">
        <v>180</v>
      </c>
      <c r="B14" s="88">
        <v>544</v>
      </c>
      <c r="C14" s="88">
        <v>782</v>
      </c>
      <c r="D14" s="88">
        <v>272</v>
      </c>
      <c r="E14" s="88">
        <v>85</v>
      </c>
      <c r="F14" s="88">
        <v>50</v>
      </c>
      <c r="G14" s="88">
        <v>94</v>
      </c>
      <c r="H14" s="88">
        <f t="shared" si="0"/>
        <v>1827</v>
      </c>
    </row>
    <row r="15" spans="1:8" s="8" customFormat="1" ht="12.75" customHeight="1">
      <c r="A15" s="88" t="s">
        <v>194</v>
      </c>
      <c r="B15" s="88">
        <v>293</v>
      </c>
      <c r="C15" s="88">
        <v>776</v>
      </c>
      <c r="D15" s="88">
        <v>244</v>
      </c>
      <c r="E15" s="88">
        <v>79</v>
      </c>
      <c r="F15" s="88">
        <v>44</v>
      </c>
      <c r="G15" s="88">
        <v>64</v>
      </c>
      <c r="H15" s="88">
        <f t="shared" si="0"/>
        <v>1500</v>
      </c>
    </row>
    <row r="16" spans="1:8" s="8" customFormat="1" ht="12.75" customHeight="1">
      <c r="A16" s="88" t="s">
        <v>198</v>
      </c>
      <c r="B16" s="88">
        <v>515</v>
      </c>
      <c r="C16" s="88">
        <v>812</v>
      </c>
      <c r="D16" s="88">
        <v>289</v>
      </c>
      <c r="E16" s="88">
        <v>97</v>
      </c>
      <c r="F16" s="88">
        <v>41</v>
      </c>
      <c r="G16" s="88">
        <v>79</v>
      </c>
      <c r="H16" s="88">
        <f>SUM(B16:G16)</f>
        <v>1833</v>
      </c>
    </row>
    <row r="17" spans="1:8" s="8" customFormat="1" ht="15" customHeight="1">
      <c r="A17" s="16"/>
      <c r="B17" s="110"/>
      <c r="C17" s="16"/>
      <c r="D17" s="16"/>
      <c r="E17" s="16"/>
      <c r="F17" s="16"/>
      <c r="G17" s="16"/>
      <c r="H17" s="1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="55" zoomScaleNormal="55" zoomScalePageLayoutView="0" workbookViewId="0" topLeftCell="A1">
      <selection activeCell="A1" sqref="A1"/>
    </sheetView>
  </sheetViews>
  <sheetFormatPr defaultColWidth="9.33203125" defaultRowHeight="11.25"/>
  <cols>
    <col min="1" max="1" width="24" style="0" customWidth="1"/>
    <col min="2" max="4" width="25.5" style="0" customWidth="1"/>
    <col min="5" max="5" width="4.16015625" style="0" customWidth="1"/>
  </cols>
  <sheetData>
    <row r="1" s="8" customFormat="1" ht="19.5" customHeight="1">
      <c r="A1" s="79" t="s">
        <v>193</v>
      </c>
    </row>
    <row r="2" s="8" customFormat="1" ht="15" customHeight="1">
      <c r="A2" s="85" t="s">
        <v>119</v>
      </c>
    </row>
    <row r="3" ht="12.75" customHeight="1"/>
    <row r="4" spans="1:5" s="8" customFormat="1" ht="15" customHeight="1">
      <c r="A4" s="38"/>
      <c r="B4" s="190" t="s">
        <v>167</v>
      </c>
      <c r="C4" s="190"/>
      <c r="D4" s="190"/>
      <c r="E4" s="78"/>
    </row>
    <row r="5" spans="1:5" s="8" customFormat="1" ht="15" customHeight="1">
      <c r="A5" s="39" t="s">
        <v>172</v>
      </c>
      <c r="B5" s="40" t="s">
        <v>76</v>
      </c>
      <c r="C5" s="40" t="s">
        <v>43</v>
      </c>
      <c r="D5" s="40" t="s">
        <v>44</v>
      </c>
      <c r="E5" s="9"/>
    </row>
    <row r="6" spans="1:4" s="8" customFormat="1" ht="15" customHeight="1">
      <c r="A6" s="77"/>
      <c r="B6" s="75"/>
      <c r="C6" s="75"/>
      <c r="D6" s="75"/>
    </row>
    <row r="7" spans="1:4" s="8" customFormat="1" ht="15" customHeight="1">
      <c r="A7" s="77" t="s">
        <v>168</v>
      </c>
      <c r="B7" s="75">
        <v>0</v>
      </c>
      <c r="C7" s="75">
        <v>5</v>
      </c>
      <c r="D7" s="75">
        <f aca="true" t="shared" si="0" ref="D7:D12">SUM(B7:C7)</f>
        <v>5</v>
      </c>
    </row>
    <row r="8" spans="1:4" s="8" customFormat="1" ht="15" customHeight="1">
      <c r="A8" s="77" t="s">
        <v>169</v>
      </c>
      <c r="B8" s="75">
        <v>11</v>
      </c>
      <c r="C8" s="75">
        <v>15</v>
      </c>
      <c r="D8" s="75">
        <f t="shared" si="0"/>
        <v>26</v>
      </c>
    </row>
    <row r="9" spans="1:4" s="8" customFormat="1" ht="15" customHeight="1">
      <c r="A9" s="77" t="s">
        <v>170</v>
      </c>
      <c r="B9" s="75">
        <v>18</v>
      </c>
      <c r="C9" s="75">
        <v>24</v>
      </c>
      <c r="D9" s="75">
        <f t="shared" si="0"/>
        <v>42</v>
      </c>
    </row>
    <row r="10" spans="1:4" s="8" customFormat="1" ht="15" customHeight="1">
      <c r="A10" s="77" t="s">
        <v>171</v>
      </c>
      <c r="B10" s="75">
        <v>49</v>
      </c>
      <c r="C10" s="75">
        <v>100</v>
      </c>
      <c r="D10" s="75">
        <f t="shared" si="0"/>
        <v>149</v>
      </c>
    </row>
    <row r="11" spans="1:4" s="8" customFormat="1" ht="15" customHeight="1">
      <c r="A11" s="77" t="s">
        <v>144</v>
      </c>
      <c r="B11" s="75">
        <v>0</v>
      </c>
      <c r="C11" s="75">
        <v>1</v>
      </c>
      <c r="D11" s="75">
        <f t="shared" si="0"/>
        <v>1</v>
      </c>
    </row>
    <row r="12" spans="1:4" s="8" customFormat="1" ht="15" customHeight="1">
      <c r="A12" s="77" t="s">
        <v>117</v>
      </c>
      <c r="B12" s="75">
        <v>17</v>
      </c>
      <c r="C12" s="75">
        <v>25</v>
      </c>
      <c r="D12" s="75">
        <f t="shared" si="0"/>
        <v>42</v>
      </c>
    </row>
    <row r="13" spans="1:5" s="8" customFormat="1" ht="15" customHeight="1">
      <c r="A13" s="77"/>
      <c r="B13" s="75"/>
      <c r="C13" s="75"/>
      <c r="D13" s="75"/>
      <c r="E13" s="4"/>
    </row>
    <row r="14" spans="1:4" s="8" customFormat="1" ht="9.75">
      <c r="A14" s="77" t="s">
        <v>118</v>
      </c>
      <c r="B14" s="82">
        <v>56.51</v>
      </c>
      <c r="C14" s="82">
        <v>56.78</v>
      </c>
      <c r="D14" s="82">
        <v>56.68</v>
      </c>
    </row>
    <row r="15" spans="1:4" s="8" customFormat="1" ht="9" customHeight="1">
      <c r="A15" s="77"/>
      <c r="B15" s="75"/>
      <c r="D15" s="75"/>
    </row>
    <row r="16" spans="1:4" s="8" customFormat="1" ht="9" customHeight="1">
      <c r="A16" s="77"/>
      <c r="B16" s="75"/>
      <c r="C16" s="75"/>
      <c r="D16" s="75"/>
    </row>
    <row r="17" spans="1:5" s="8" customFormat="1" ht="15" customHeight="1">
      <c r="A17" s="35" t="s">
        <v>109</v>
      </c>
      <c r="B17" s="40">
        <f>SUM(B7:B12)</f>
        <v>95</v>
      </c>
      <c r="C17" s="40">
        <f>SUM(C7:C12)</f>
        <v>170</v>
      </c>
      <c r="D17" s="40">
        <f>SUM(D7:D12)</f>
        <v>265</v>
      </c>
      <c r="E17" s="9"/>
    </row>
    <row r="22" spans="3:6" ht="9.75">
      <c r="C22" s="18"/>
      <c r="D22" s="18"/>
      <c r="E22" s="18"/>
      <c r="F22" s="18"/>
    </row>
    <row r="23" spans="3:6" ht="9.75">
      <c r="C23" s="18"/>
      <c r="D23" s="18"/>
      <c r="E23" s="18"/>
      <c r="F23" s="18"/>
    </row>
    <row r="24" spans="3:6" ht="9.75">
      <c r="C24" s="120"/>
      <c r="D24" s="120"/>
      <c r="E24" s="18"/>
      <c r="F24" s="18"/>
    </row>
    <row r="25" spans="3:6" ht="9.75">
      <c r="C25" s="120"/>
      <c r="D25" s="120"/>
      <c r="E25" s="18"/>
      <c r="F25" s="18"/>
    </row>
    <row r="26" spans="3:6" ht="9.75">
      <c r="C26" s="120"/>
      <c r="D26" s="120"/>
      <c r="E26" s="18"/>
      <c r="F26" s="18"/>
    </row>
    <row r="27" spans="3:6" ht="9.75">
      <c r="C27" s="120"/>
      <c r="D27" s="120"/>
      <c r="E27" s="18"/>
      <c r="F27" s="18"/>
    </row>
    <row r="28" spans="3:6" ht="9.75">
      <c r="C28" s="18"/>
      <c r="D28" s="18"/>
      <c r="E28" s="18"/>
      <c r="F28" s="18"/>
    </row>
    <row r="29" spans="2:6" ht="9.75">
      <c r="B29" s="119"/>
      <c r="C29" s="121"/>
      <c r="D29" s="121"/>
      <c r="E29" s="121"/>
      <c r="F29" s="18"/>
    </row>
    <row r="30" spans="3:6" ht="9.75">
      <c r="C30" s="18"/>
      <c r="D30" s="18"/>
      <c r="E30" s="18"/>
      <c r="F30" s="18"/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3"/>
  <sheetViews>
    <sheetView showGridLines="0" zoomScale="36" zoomScaleNormal="36" zoomScalePageLayoutView="0" workbookViewId="0" topLeftCell="A1">
      <selection activeCell="A1" sqref="A1"/>
    </sheetView>
  </sheetViews>
  <sheetFormatPr defaultColWidth="9.33203125" defaultRowHeight="11.25"/>
  <cols>
    <col min="1" max="1" width="16" style="0" customWidth="1"/>
    <col min="2" max="2" width="4.83203125" style="0" bestFit="1" customWidth="1"/>
    <col min="3" max="3" width="6.33203125" style="0" bestFit="1" customWidth="1"/>
    <col min="4" max="4" width="5" style="0" customWidth="1"/>
    <col min="5" max="5" width="2.83203125" style="0" customWidth="1"/>
    <col min="6" max="6" width="4.83203125" style="0" customWidth="1"/>
    <col min="7" max="7" width="6.33203125" style="0" bestFit="1" customWidth="1"/>
    <col min="8" max="8" width="5" style="0" customWidth="1"/>
    <col min="9" max="9" width="2.83203125" style="0" customWidth="1"/>
    <col min="10" max="10" width="4.83203125" style="0" customWidth="1"/>
    <col min="11" max="11" width="6.33203125" style="0" bestFit="1" customWidth="1"/>
    <col min="12" max="12" width="5" style="0" customWidth="1"/>
    <col min="13" max="13" width="2.83203125" style="0" customWidth="1"/>
    <col min="14" max="14" width="4.83203125" style="0" customWidth="1"/>
    <col min="15" max="15" width="6.33203125" style="0" bestFit="1" customWidth="1"/>
    <col min="16" max="16" width="5" style="0" customWidth="1"/>
    <col min="17" max="17" width="2.83203125" style="0" customWidth="1"/>
    <col min="18" max="18" width="4.83203125" style="0" customWidth="1"/>
    <col min="19" max="19" width="6.33203125" style="0" bestFit="1" customWidth="1"/>
    <col min="20" max="20" width="5" style="0" customWidth="1"/>
  </cols>
  <sheetData>
    <row r="1" spans="1:20" s="8" customFormat="1" ht="15" customHeight="1">
      <c r="A1" s="167" t="s">
        <v>245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</row>
    <row r="2" spans="1:20" s="8" customFormat="1" ht="1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</row>
    <row r="4" spans="1:20" s="8" customFormat="1" ht="15" customHeight="1">
      <c r="A4" s="170"/>
      <c r="B4" s="218" t="s">
        <v>156</v>
      </c>
      <c r="C4" s="218"/>
      <c r="D4" s="218"/>
      <c r="E4" s="219"/>
      <c r="F4" s="218" t="s">
        <v>158</v>
      </c>
      <c r="G4" s="218"/>
      <c r="H4" s="218"/>
      <c r="I4" s="219"/>
      <c r="J4" s="218" t="s">
        <v>180</v>
      </c>
      <c r="K4" s="218"/>
      <c r="L4" s="218"/>
      <c r="M4" s="219"/>
      <c r="N4" s="218" t="s">
        <v>194</v>
      </c>
      <c r="O4" s="218"/>
      <c r="P4" s="218"/>
      <c r="Q4" s="219"/>
      <c r="R4" s="218" t="s">
        <v>198</v>
      </c>
      <c r="S4" s="218"/>
      <c r="T4" s="218"/>
    </row>
    <row r="5" spans="1:20" s="8" customFormat="1" ht="15" customHeight="1">
      <c r="A5" s="171" t="s">
        <v>172</v>
      </c>
      <c r="B5" s="172" t="s">
        <v>76</v>
      </c>
      <c r="C5" s="172" t="s">
        <v>43</v>
      </c>
      <c r="D5" s="172" t="s">
        <v>44</v>
      </c>
      <c r="E5" s="172"/>
      <c r="F5" s="172" t="s">
        <v>76</v>
      </c>
      <c r="G5" s="172" t="s">
        <v>43</v>
      </c>
      <c r="H5" s="172" t="s">
        <v>44</v>
      </c>
      <c r="I5" s="172"/>
      <c r="J5" s="172" t="s">
        <v>76</v>
      </c>
      <c r="K5" s="172" t="s">
        <v>43</v>
      </c>
      <c r="L5" s="172" t="s">
        <v>44</v>
      </c>
      <c r="M5" s="172"/>
      <c r="N5" s="172" t="s">
        <v>76</v>
      </c>
      <c r="O5" s="172" t="s">
        <v>43</v>
      </c>
      <c r="P5" s="172" t="s">
        <v>44</v>
      </c>
      <c r="Q5" s="172"/>
      <c r="R5" s="172" t="s">
        <v>76</v>
      </c>
      <c r="S5" s="172" t="s">
        <v>43</v>
      </c>
      <c r="T5" s="172" t="s">
        <v>44</v>
      </c>
    </row>
    <row r="6" spans="1:20" s="8" customFormat="1" ht="15" customHeight="1">
      <c r="A6" s="173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  <c r="R6" s="175"/>
      <c r="S6" s="176"/>
      <c r="T6" s="174"/>
    </row>
    <row r="7" spans="1:20" s="8" customFormat="1" ht="15" customHeight="1">
      <c r="A7" s="173" t="s">
        <v>168</v>
      </c>
      <c r="B7" s="175">
        <v>5</v>
      </c>
      <c r="C7" s="177">
        <v>13</v>
      </c>
      <c r="D7" s="175">
        <f>+B7+C7</f>
        <v>18</v>
      </c>
      <c r="E7" s="175"/>
      <c r="F7" s="178">
        <v>5</v>
      </c>
      <c r="G7" s="178">
        <v>12</v>
      </c>
      <c r="H7" s="175">
        <f>+F7+G7</f>
        <v>17</v>
      </c>
      <c r="I7" s="178"/>
      <c r="J7" s="178">
        <v>4</v>
      </c>
      <c r="K7" s="178">
        <v>14</v>
      </c>
      <c r="L7" s="175">
        <f>+J7+K7</f>
        <v>18</v>
      </c>
      <c r="M7" s="178"/>
      <c r="N7" s="178">
        <v>4</v>
      </c>
      <c r="O7" s="178">
        <v>11.3</v>
      </c>
      <c r="P7" s="178">
        <f>+N7+O7</f>
        <v>15.3</v>
      </c>
      <c r="Q7" s="175"/>
      <c r="R7" s="178">
        <v>4</v>
      </c>
      <c r="S7" s="178">
        <v>13.25</v>
      </c>
      <c r="T7" s="178">
        <f>+R7+S7</f>
        <v>17.25</v>
      </c>
    </row>
    <row r="8" spans="1:20" s="8" customFormat="1" ht="15" customHeight="1">
      <c r="A8" s="173" t="s">
        <v>169</v>
      </c>
      <c r="B8" s="175">
        <v>8</v>
      </c>
      <c r="C8" s="177">
        <v>26</v>
      </c>
      <c r="D8" s="175">
        <f>+B8+C8</f>
        <v>34</v>
      </c>
      <c r="E8" s="175"/>
      <c r="F8" s="178">
        <v>4</v>
      </c>
      <c r="G8" s="178">
        <v>16</v>
      </c>
      <c r="H8" s="175">
        <f>+F8+G8</f>
        <v>20</v>
      </c>
      <c r="I8" s="178"/>
      <c r="J8" s="178">
        <v>9</v>
      </c>
      <c r="K8" s="178">
        <v>37</v>
      </c>
      <c r="L8" s="175">
        <f>+J8+K8</f>
        <v>46</v>
      </c>
      <c r="M8" s="178"/>
      <c r="N8" s="178">
        <v>3.5</v>
      </c>
      <c r="O8" s="178">
        <v>13</v>
      </c>
      <c r="P8" s="178">
        <f>+N8+O8</f>
        <v>16.5</v>
      </c>
      <c r="Q8" s="175"/>
      <c r="R8" s="178">
        <v>3.25</v>
      </c>
      <c r="S8" s="178">
        <v>28.5</v>
      </c>
      <c r="T8" s="178">
        <f>+R8+S8</f>
        <v>31.75</v>
      </c>
    </row>
    <row r="9" spans="1:20" s="8" customFormat="1" ht="15" customHeight="1">
      <c r="A9" s="173" t="s">
        <v>170</v>
      </c>
      <c r="B9" s="175">
        <v>11</v>
      </c>
      <c r="C9" s="177">
        <v>28</v>
      </c>
      <c r="D9" s="175">
        <f>+B9+C9</f>
        <v>39</v>
      </c>
      <c r="E9" s="175"/>
      <c r="F9" s="178">
        <v>11</v>
      </c>
      <c r="G9" s="178">
        <v>21</v>
      </c>
      <c r="H9" s="175">
        <f>+F9+G9</f>
        <v>32</v>
      </c>
      <c r="I9" s="178"/>
      <c r="J9" s="178">
        <v>5</v>
      </c>
      <c r="K9" s="178">
        <v>30</v>
      </c>
      <c r="L9" s="175">
        <f>+J9+K9</f>
        <v>35</v>
      </c>
      <c r="M9" s="178"/>
      <c r="N9" s="178">
        <v>5.25</v>
      </c>
      <c r="O9" s="178">
        <v>14.9</v>
      </c>
      <c r="P9" s="178">
        <f>+N9+O9</f>
        <v>20.15</v>
      </c>
      <c r="Q9" s="175"/>
      <c r="R9" s="178">
        <v>4</v>
      </c>
      <c r="S9" s="178">
        <v>26.25</v>
      </c>
      <c r="T9" s="178">
        <f>+R9+S9</f>
        <v>30.25</v>
      </c>
    </row>
    <row r="10" spans="1:20" s="8" customFormat="1" ht="15" customHeight="1">
      <c r="A10" s="173" t="s">
        <v>171</v>
      </c>
      <c r="B10" s="175">
        <v>10</v>
      </c>
      <c r="C10" s="175">
        <v>39</v>
      </c>
      <c r="D10" s="175">
        <f>+B10+C10</f>
        <v>49</v>
      </c>
      <c r="E10" s="175"/>
      <c r="F10" s="178">
        <v>6</v>
      </c>
      <c r="G10" s="178">
        <v>26</v>
      </c>
      <c r="H10" s="175">
        <f>+F10+G10</f>
        <v>32</v>
      </c>
      <c r="I10" s="178"/>
      <c r="J10" s="178">
        <v>19</v>
      </c>
      <c r="K10" s="178">
        <v>84</v>
      </c>
      <c r="L10" s="175">
        <f>+J10+K10</f>
        <v>103</v>
      </c>
      <c r="M10" s="178"/>
      <c r="N10" s="178">
        <v>5.8</v>
      </c>
      <c r="O10" s="178">
        <v>31.75</v>
      </c>
      <c r="P10" s="178">
        <f>+N10+O10</f>
        <v>37.55</v>
      </c>
      <c r="Q10" s="175"/>
      <c r="R10" s="178">
        <v>9.67</v>
      </c>
      <c r="S10" s="178">
        <v>46.46</v>
      </c>
      <c r="T10" s="178">
        <f>+R10+S10</f>
        <v>56.13</v>
      </c>
    </row>
    <row r="11" spans="1:20" s="8" customFormat="1" ht="20.25">
      <c r="A11" s="173" t="s">
        <v>116</v>
      </c>
      <c r="B11" s="175">
        <v>2</v>
      </c>
      <c r="C11" s="175">
        <v>4</v>
      </c>
      <c r="D11" s="175">
        <f>+B11+C11</f>
        <v>6</v>
      </c>
      <c r="E11" s="175"/>
      <c r="F11" s="178">
        <v>2</v>
      </c>
      <c r="G11" s="178">
        <v>3</v>
      </c>
      <c r="H11" s="175">
        <f>+F11+G11</f>
        <v>5</v>
      </c>
      <c r="I11" s="178"/>
      <c r="J11" s="178">
        <v>3</v>
      </c>
      <c r="K11" s="178">
        <v>3</v>
      </c>
      <c r="L11" s="175">
        <f>+J11+K11</f>
        <v>6</v>
      </c>
      <c r="M11" s="178"/>
      <c r="N11" s="178">
        <v>0</v>
      </c>
      <c r="O11" s="178">
        <v>1</v>
      </c>
      <c r="P11" s="178">
        <f>+N11+O11</f>
        <v>1</v>
      </c>
      <c r="Q11" s="175"/>
      <c r="R11" s="178">
        <v>1</v>
      </c>
      <c r="S11" s="178">
        <v>5.5</v>
      </c>
      <c r="T11" s="178">
        <f>+R11+S11</f>
        <v>6.5</v>
      </c>
    </row>
    <row r="12" spans="1:20" ht="12.75" customHeight="1">
      <c r="A12" s="179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</row>
    <row r="13" spans="1:20" s="8" customFormat="1" ht="15" customHeight="1">
      <c r="A13" s="181" t="s">
        <v>109</v>
      </c>
      <c r="B13" s="172">
        <f>SUM(B7:B11)</f>
        <v>36</v>
      </c>
      <c r="C13" s="172">
        <f>SUM(C7:C11)</f>
        <v>110</v>
      </c>
      <c r="D13" s="172">
        <f>SUM(D7:D11)</f>
        <v>146</v>
      </c>
      <c r="E13" s="172"/>
      <c r="F13" s="172">
        <f>SUM(F7:F11)</f>
        <v>28</v>
      </c>
      <c r="G13" s="172">
        <f>SUM(G7:G11)</f>
        <v>78</v>
      </c>
      <c r="H13" s="172">
        <f>SUM(H7:H11)</f>
        <v>106</v>
      </c>
      <c r="I13" s="172"/>
      <c r="J13" s="172">
        <f>SUM(J7:J11)</f>
        <v>40</v>
      </c>
      <c r="K13" s="172">
        <f>SUM(K7:K11)</f>
        <v>168</v>
      </c>
      <c r="L13" s="172">
        <f>SUM(L7:L11)</f>
        <v>208</v>
      </c>
      <c r="M13" s="172"/>
      <c r="N13" s="182">
        <f>SUM(N7:N11)</f>
        <v>18.55</v>
      </c>
      <c r="O13" s="182">
        <f>SUM(O7:O11)</f>
        <v>71.95</v>
      </c>
      <c r="P13" s="182">
        <f>SUM(P7:P11)</f>
        <v>90.5</v>
      </c>
      <c r="Q13" s="172"/>
      <c r="R13" s="182">
        <f>SUM(R7:R11)</f>
        <v>21.92</v>
      </c>
      <c r="S13" s="182">
        <f>SUM(S7:S11)</f>
        <v>119.96000000000001</v>
      </c>
      <c r="T13" s="182">
        <f>SUM(T7:T11)</f>
        <v>141.88</v>
      </c>
    </row>
  </sheetData>
  <sheetProtection/>
  <mergeCells count="5">
    <mergeCell ref="B4:E4"/>
    <mergeCell ref="R4:T4"/>
    <mergeCell ref="N4:Q4"/>
    <mergeCell ref="J4:M4"/>
    <mergeCell ref="F4:I4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3"/>
  <sheetViews>
    <sheetView showGridLines="0" zoomScale="52" zoomScaleNormal="52" zoomScalePageLayoutView="0" workbookViewId="0" topLeftCell="A1">
      <selection activeCell="A1" sqref="A1"/>
    </sheetView>
  </sheetViews>
  <sheetFormatPr defaultColWidth="9.33203125" defaultRowHeight="11.25"/>
  <cols>
    <col min="1" max="1" width="23.66015625" style="0" customWidth="1"/>
    <col min="2" max="2" width="4.83203125" style="0" bestFit="1" customWidth="1"/>
    <col min="3" max="3" width="6.66015625" style="0" bestFit="1" customWidth="1"/>
    <col min="4" max="4" width="5" style="0" bestFit="1" customWidth="1"/>
    <col min="5" max="5" width="1.3359375" style="0" customWidth="1"/>
    <col min="6" max="6" width="4.83203125" style="0" bestFit="1" customWidth="1"/>
    <col min="7" max="7" width="6.66015625" style="0" bestFit="1" customWidth="1"/>
    <col min="8" max="8" width="5" style="0" bestFit="1" customWidth="1"/>
    <col min="9" max="9" width="1.3359375" style="0" customWidth="1"/>
    <col min="10" max="10" width="4.83203125" style="0" bestFit="1" customWidth="1"/>
    <col min="11" max="11" width="6.66015625" style="0" bestFit="1" customWidth="1"/>
    <col min="12" max="12" width="5" style="0" bestFit="1" customWidth="1"/>
    <col min="13" max="13" width="1.3359375" style="0" customWidth="1"/>
    <col min="14" max="14" width="4.83203125" style="0" bestFit="1" customWidth="1"/>
    <col min="15" max="15" width="6.33203125" style="0" bestFit="1" customWidth="1"/>
    <col min="16" max="16" width="5" style="0" bestFit="1" customWidth="1"/>
    <col min="17" max="17" width="1.3359375" style="0" customWidth="1"/>
    <col min="18" max="18" width="4.83203125" style="0" bestFit="1" customWidth="1"/>
    <col min="19" max="19" width="6.33203125" style="0" bestFit="1" customWidth="1"/>
    <col min="20" max="20" width="5" style="0" bestFit="1" customWidth="1"/>
    <col min="21" max="21" width="3.16015625" style="0" customWidth="1"/>
  </cols>
  <sheetData>
    <row r="1" ht="16.5" customHeight="1">
      <c r="A1" s="30" t="s">
        <v>237</v>
      </c>
    </row>
    <row r="2" ht="12.75" customHeight="1"/>
    <row r="3" ht="12.75" customHeight="1"/>
    <row r="4" spans="1:21" s="4" customFormat="1" ht="12.75" customHeight="1">
      <c r="A4" s="69"/>
      <c r="B4" s="23"/>
      <c r="C4" s="24" t="s">
        <v>156</v>
      </c>
      <c r="D4" s="24"/>
      <c r="E4" s="38"/>
      <c r="F4" s="190" t="s">
        <v>158</v>
      </c>
      <c r="G4" s="190"/>
      <c r="H4" s="24"/>
      <c r="I4" s="38"/>
      <c r="J4" s="190" t="s">
        <v>180</v>
      </c>
      <c r="K4" s="190"/>
      <c r="L4" s="24"/>
      <c r="M4" s="38"/>
      <c r="N4" s="190" t="s">
        <v>194</v>
      </c>
      <c r="O4" s="190"/>
      <c r="P4" s="190"/>
      <c r="Q4" s="38"/>
      <c r="R4" s="190" t="s">
        <v>198</v>
      </c>
      <c r="S4" s="190"/>
      <c r="T4" s="190"/>
      <c r="U4" s="5"/>
    </row>
    <row r="5" spans="1:21" s="8" customFormat="1" ht="12.75" customHeight="1">
      <c r="A5" s="76" t="s">
        <v>172</v>
      </c>
      <c r="B5" s="45" t="s">
        <v>76</v>
      </c>
      <c r="C5" s="45" t="s">
        <v>43</v>
      </c>
      <c r="D5" s="45" t="s">
        <v>44</v>
      </c>
      <c r="E5" s="35"/>
      <c r="F5" s="45" t="s">
        <v>76</v>
      </c>
      <c r="G5" s="45" t="s">
        <v>43</v>
      </c>
      <c r="H5" s="45" t="s">
        <v>44</v>
      </c>
      <c r="I5" s="35"/>
      <c r="J5" s="45" t="s">
        <v>76</v>
      </c>
      <c r="K5" s="45" t="s">
        <v>43</v>
      </c>
      <c r="L5" s="45" t="s">
        <v>44</v>
      </c>
      <c r="M5" s="35"/>
      <c r="N5" s="45" t="s">
        <v>76</v>
      </c>
      <c r="O5" s="45" t="s">
        <v>43</v>
      </c>
      <c r="P5" s="45" t="s">
        <v>44</v>
      </c>
      <c r="Q5" s="35"/>
      <c r="R5" s="45" t="s">
        <v>76</v>
      </c>
      <c r="S5" s="45" t="s">
        <v>43</v>
      </c>
      <c r="T5" s="45" t="s">
        <v>44</v>
      </c>
      <c r="U5" s="9"/>
    </row>
    <row r="6" spans="1:20" ht="12.75" customHeight="1">
      <c r="A6" s="73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12.75" customHeight="1">
      <c r="A7" s="73" t="s">
        <v>168</v>
      </c>
      <c r="B7" s="43">
        <v>1</v>
      </c>
      <c r="C7" s="43">
        <v>24</v>
      </c>
      <c r="D7" s="43">
        <f>+B7+C7</f>
        <v>25</v>
      </c>
      <c r="E7" s="43"/>
      <c r="F7" s="43">
        <v>1</v>
      </c>
      <c r="G7" s="43">
        <v>24</v>
      </c>
      <c r="H7" s="43">
        <f>+F7+G7</f>
        <v>25</v>
      </c>
      <c r="I7" s="43"/>
      <c r="J7" s="43">
        <v>0</v>
      </c>
      <c r="K7" s="43">
        <v>29</v>
      </c>
      <c r="L7" s="43">
        <f>+J7+K7</f>
        <v>29</v>
      </c>
      <c r="M7" s="43"/>
      <c r="N7" s="43">
        <v>0</v>
      </c>
      <c r="O7" s="43">
        <v>25</v>
      </c>
      <c r="P7" s="43">
        <f>+N7+O7</f>
        <v>25</v>
      </c>
      <c r="R7" s="43">
        <v>0</v>
      </c>
      <c r="S7" s="43">
        <v>33</v>
      </c>
      <c r="T7" s="43">
        <f>+R7+S7</f>
        <v>33</v>
      </c>
    </row>
    <row r="8" spans="1:20" ht="12.75" customHeight="1">
      <c r="A8" s="73" t="s">
        <v>169</v>
      </c>
      <c r="B8" s="43">
        <v>3</v>
      </c>
      <c r="C8" s="43">
        <v>139</v>
      </c>
      <c r="D8" s="43">
        <f>+B8+C8</f>
        <v>142</v>
      </c>
      <c r="E8" s="43"/>
      <c r="F8" s="43">
        <v>3</v>
      </c>
      <c r="G8" s="43">
        <v>140</v>
      </c>
      <c r="H8" s="43">
        <f>+F8+G8</f>
        <v>143</v>
      </c>
      <c r="I8" s="43"/>
      <c r="J8" s="43">
        <v>2</v>
      </c>
      <c r="K8" s="43">
        <v>151</v>
      </c>
      <c r="L8" s="43">
        <f>+J8+K8</f>
        <v>153</v>
      </c>
      <c r="M8" s="43"/>
      <c r="N8" s="43">
        <v>2</v>
      </c>
      <c r="O8" s="43">
        <v>141</v>
      </c>
      <c r="P8" s="43">
        <f>+N8+O8</f>
        <v>143</v>
      </c>
      <c r="R8" s="43">
        <v>2</v>
      </c>
      <c r="S8" s="43">
        <v>155</v>
      </c>
      <c r="T8" s="43">
        <f>+R8+S8</f>
        <v>157</v>
      </c>
    </row>
    <row r="9" spans="1:20" ht="12.75" customHeight="1">
      <c r="A9" s="73" t="s">
        <v>170</v>
      </c>
      <c r="B9" s="43">
        <v>2</v>
      </c>
      <c r="C9" s="43">
        <v>135</v>
      </c>
      <c r="D9" s="43">
        <f>+B9+C9</f>
        <v>137</v>
      </c>
      <c r="E9" s="43"/>
      <c r="F9" s="43">
        <v>2</v>
      </c>
      <c r="G9" s="43">
        <v>138</v>
      </c>
      <c r="H9" s="43">
        <f>+F9+G9</f>
        <v>140</v>
      </c>
      <c r="I9" s="43"/>
      <c r="J9" s="43">
        <v>1</v>
      </c>
      <c r="K9" s="43">
        <v>145</v>
      </c>
      <c r="L9" s="43">
        <f>+J9+K9</f>
        <v>146</v>
      </c>
      <c r="M9" s="43"/>
      <c r="N9" s="43">
        <v>1</v>
      </c>
      <c r="O9" s="43">
        <v>143</v>
      </c>
      <c r="P9" s="43">
        <f>+N9+O9</f>
        <v>144</v>
      </c>
      <c r="R9" s="43">
        <v>1</v>
      </c>
      <c r="S9" s="43">
        <v>177</v>
      </c>
      <c r="T9" s="43">
        <f>+R9+S9</f>
        <v>178</v>
      </c>
    </row>
    <row r="10" spans="1:20" ht="12.75" customHeight="1">
      <c r="A10" s="73" t="s">
        <v>171</v>
      </c>
      <c r="B10" s="43">
        <v>28</v>
      </c>
      <c r="C10" s="43">
        <v>378</v>
      </c>
      <c r="D10" s="43">
        <f>+B10+C10</f>
        <v>406</v>
      </c>
      <c r="E10" s="43"/>
      <c r="F10" s="43">
        <v>32</v>
      </c>
      <c r="G10" s="43">
        <v>371</v>
      </c>
      <c r="H10" s="43">
        <f>+F10+G10</f>
        <v>403</v>
      </c>
      <c r="I10" s="43"/>
      <c r="J10" s="43">
        <v>33</v>
      </c>
      <c r="K10" s="43">
        <v>386</v>
      </c>
      <c r="L10" s="43">
        <f>+J10+K10</f>
        <v>419</v>
      </c>
      <c r="M10" s="43"/>
      <c r="N10" s="43">
        <v>28</v>
      </c>
      <c r="O10" s="43">
        <v>368</v>
      </c>
      <c r="P10" s="43">
        <f>+N10+O10</f>
        <v>396</v>
      </c>
      <c r="R10" s="43">
        <v>28</v>
      </c>
      <c r="S10" s="43">
        <v>319</v>
      </c>
      <c r="T10" s="43">
        <f>+R10+S10</f>
        <v>347</v>
      </c>
    </row>
    <row r="11" spans="1:20" s="8" customFormat="1" ht="23.25" customHeight="1">
      <c r="A11" s="74" t="s">
        <v>116</v>
      </c>
      <c r="B11" s="75">
        <v>0</v>
      </c>
      <c r="C11" s="75">
        <v>5</v>
      </c>
      <c r="D11" s="75">
        <f>+B11+C11</f>
        <v>5</v>
      </c>
      <c r="E11" s="75"/>
      <c r="F11" s="75">
        <v>0</v>
      </c>
      <c r="G11" s="75">
        <v>5</v>
      </c>
      <c r="H11" s="75">
        <f>+F11+G11</f>
        <v>5</v>
      </c>
      <c r="I11" s="75"/>
      <c r="J11" s="75">
        <v>0</v>
      </c>
      <c r="K11" s="75">
        <v>4</v>
      </c>
      <c r="L11" s="75">
        <f>+J11+K11</f>
        <v>4</v>
      </c>
      <c r="M11" s="75"/>
      <c r="N11" s="75">
        <v>0</v>
      </c>
      <c r="O11" s="75">
        <v>5</v>
      </c>
      <c r="P11" s="75">
        <f>+N11+O11</f>
        <v>5</v>
      </c>
      <c r="Q11" s="75"/>
      <c r="R11" s="75">
        <v>0</v>
      </c>
      <c r="S11" s="75">
        <v>5</v>
      </c>
      <c r="T11" s="75">
        <f>+R11+S11</f>
        <v>5</v>
      </c>
    </row>
    <row r="12" spans="1:20" ht="12.75" customHeight="1">
      <c r="A12" s="7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</row>
    <row r="13" spans="1:21" ht="12.75" customHeight="1">
      <c r="A13" s="76" t="s">
        <v>109</v>
      </c>
      <c r="B13" s="40">
        <f>SUM(B7:B12)</f>
        <v>34</v>
      </c>
      <c r="C13" s="40">
        <f aca="true" t="shared" si="0" ref="C13:T13">SUM(C7:C12)</f>
        <v>681</v>
      </c>
      <c r="D13" s="40">
        <f t="shared" si="0"/>
        <v>715</v>
      </c>
      <c r="E13" s="40">
        <f t="shared" si="0"/>
        <v>0</v>
      </c>
      <c r="F13" s="40">
        <f t="shared" si="0"/>
        <v>38</v>
      </c>
      <c r="G13" s="40">
        <f t="shared" si="0"/>
        <v>678</v>
      </c>
      <c r="H13" s="40">
        <f t="shared" si="0"/>
        <v>716</v>
      </c>
      <c r="I13" s="40">
        <f t="shared" si="0"/>
        <v>0</v>
      </c>
      <c r="J13" s="40">
        <f t="shared" si="0"/>
        <v>36</v>
      </c>
      <c r="K13" s="40">
        <f t="shared" si="0"/>
        <v>715</v>
      </c>
      <c r="L13" s="40">
        <f t="shared" si="0"/>
        <v>751</v>
      </c>
      <c r="M13" s="40">
        <f t="shared" si="0"/>
        <v>0</v>
      </c>
      <c r="N13" s="40">
        <f t="shared" si="0"/>
        <v>31</v>
      </c>
      <c r="O13" s="40">
        <f t="shared" si="0"/>
        <v>682</v>
      </c>
      <c r="P13" s="40">
        <f t="shared" si="0"/>
        <v>713</v>
      </c>
      <c r="Q13" s="40">
        <f t="shared" si="0"/>
        <v>0</v>
      </c>
      <c r="R13" s="40">
        <f t="shared" si="0"/>
        <v>31</v>
      </c>
      <c r="S13" s="40">
        <f t="shared" si="0"/>
        <v>689</v>
      </c>
      <c r="T13" s="40">
        <f t="shared" si="0"/>
        <v>720</v>
      </c>
      <c r="U13" s="40"/>
    </row>
  </sheetData>
  <sheetProtection/>
  <mergeCells count="4">
    <mergeCell ref="R4:T4"/>
    <mergeCell ref="N4:P4"/>
    <mergeCell ref="F4:G4"/>
    <mergeCell ref="J4:K4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4" width="26.16015625" style="0" customWidth="1"/>
  </cols>
  <sheetData>
    <row r="1" ht="15" customHeight="1">
      <c r="A1" s="30" t="s">
        <v>238</v>
      </c>
    </row>
    <row r="2" ht="15" customHeight="1"/>
    <row r="3" ht="15" customHeight="1"/>
    <row r="4" spans="1:4" ht="15" customHeight="1">
      <c r="A4" s="24" t="s">
        <v>63</v>
      </c>
      <c r="B4" s="24" t="s">
        <v>76</v>
      </c>
      <c r="C4" s="24" t="s">
        <v>43</v>
      </c>
      <c r="D4" s="24" t="s">
        <v>44</v>
      </c>
    </row>
    <row r="5" spans="1:4" ht="15" customHeight="1">
      <c r="A5" s="43" t="s">
        <v>134</v>
      </c>
      <c r="B5" s="43">
        <v>37</v>
      </c>
      <c r="C5" s="43">
        <v>600</v>
      </c>
      <c r="D5" s="43">
        <f aca="true" t="shared" si="0" ref="D5:D14">SUM(B5:C5)</f>
        <v>637</v>
      </c>
    </row>
    <row r="6" spans="1:4" ht="15" customHeight="1">
      <c r="A6" s="43" t="s">
        <v>141</v>
      </c>
      <c r="B6" s="43">
        <v>41</v>
      </c>
      <c r="C6" s="43">
        <v>580</v>
      </c>
      <c r="D6" s="43">
        <f t="shared" si="0"/>
        <v>621</v>
      </c>
    </row>
    <row r="7" spans="1:4" ht="15" customHeight="1">
      <c r="A7" s="43" t="s">
        <v>143</v>
      </c>
      <c r="B7" s="43">
        <v>42</v>
      </c>
      <c r="C7" s="43">
        <v>625</v>
      </c>
      <c r="D7" s="43">
        <f t="shared" si="0"/>
        <v>667</v>
      </c>
    </row>
    <row r="8" spans="1:4" ht="15" customHeight="1">
      <c r="A8" s="43" t="s">
        <v>149</v>
      </c>
      <c r="B8" s="43">
        <v>44</v>
      </c>
      <c r="C8" s="43">
        <v>666</v>
      </c>
      <c r="D8" s="43">
        <f t="shared" si="0"/>
        <v>710</v>
      </c>
    </row>
    <row r="9" spans="1:4" ht="15" customHeight="1">
      <c r="A9" s="43" t="s">
        <v>150</v>
      </c>
      <c r="B9" s="43">
        <v>39</v>
      </c>
      <c r="C9" s="43">
        <v>654</v>
      </c>
      <c r="D9" s="43">
        <f t="shared" si="0"/>
        <v>693</v>
      </c>
    </row>
    <row r="10" spans="1:4" ht="15" customHeight="1">
      <c r="A10" s="43" t="s">
        <v>155</v>
      </c>
      <c r="B10" s="43">
        <v>40</v>
      </c>
      <c r="C10" s="43">
        <v>671</v>
      </c>
      <c r="D10" s="43">
        <f t="shared" si="0"/>
        <v>711</v>
      </c>
    </row>
    <row r="11" spans="1:4" ht="15" customHeight="1">
      <c r="A11" s="43" t="s">
        <v>156</v>
      </c>
      <c r="B11" s="43">
        <v>34</v>
      </c>
      <c r="C11" s="43">
        <v>681</v>
      </c>
      <c r="D11" s="43">
        <f t="shared" si="0"/>
        <v>715</v>
      </c>
    </row>
    <row r="12" spans="1:4" ht="15" customHeight="1">
      <c r="A12" s="43" t="s">
        <v>158</v>
      </c>
      <c r="B12" s="43">
        <v>38</v>
      </c>
      <c r="C12" s="43">
        <v>678</v>
      </c>
      <c r="D12" s="43">
        <f t="shared" si="0"/>
        <v>716</v>
      </c>
    </row>
    <row r="13" spans="1:11" ht="15" customHeight="1">
      <c r="A13" s="43" t="s">
        <v>180</v>
      </c>
      <c r="B13" s="43">
        <v>36</v>
      </c>
      <c r="C13" s="43">
        <v>715</v>
      </c>
      <c r="D13" s="43">
        <f t="shared" si="0"/>
        <v>751</v>
      </c>
      <c r="I13" s="18"/>
      <c r="J13" s="18"/>
      <c r="K13" s="18"/>
    </row>
    <row r="14" spans="1:4" ht="15" customHeight="1">
      <c r="A14" s="43" t="s">
        <v>194</v>
      </c>
      <c r="B14" s="43">
        <v>31</v>
      </c>
      <c r="C14" s="43">
        <v>682</v>
      </c>
      <c r="D14" s="43">
        <f t="shared" si="0"/>
        <v>713</v>
      </c>
    </row>
    <row r="15" spans="1:4" ht="15" customHeight="1">
      <c r="A15" s="43" t="s">
        <v>198</v>
      </c>
      <c r="B15" s="43">
        <v>31</v>
      </c>
      <c r="C15" s="43">
        <v>689</v>
      </c>
      <c r="D15" s="43">
        <f>SUM(B15:C15)</f>
        <v>720</v>
      </c>
    </row>
    <row r="16" spans="1:4" ht="12.75" customHeight="1">
      <c r="A16" s="10"/>
      <c r="B16" s="7"/>
      <c r="C16" s="7"/>
      <c r="D16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8"/>
  <sheetViews>
    <sheetView showGridLines="0" zoomScalePageLayoutView="0" workbookViewId="0" topLeftCell="A1">
      <selection activeCell="P5" sqref="P5"/>
    </sheetView>
  </sheetViews>
  <sheetFormatPr defaultColWidth="9.33203125" defaultRowHeight="11.25"/>
  <cols>
    <col min="1" max="1" width="35.5" style="0" customWidth="1"/>
    <col min="2" max="2" width="3.5" style="2" customWidth="1"/>
    <col min="3" max="4" width="7.83203125" style="2" customWidth="1"/>
    <col min="5" max="5" width="7.66015625" style="2" customWidth="1"/>
    <col min="6" max="6" width="4.5" style="2" customWidth="1"/>
    <col min="7" max="7" width="5.66015625" style="2" customWidth="1"/>
    <col min="8" max="8" width="7" style="2" customWidth="1"/>
    <col min="9" max="9" width="7.33203125" style="2" customWidth="1"/>
    <col min="10" max="10" width="4.5" style="2" customWidth="1"/>
    <col min="11" max="13" width="7.33203125" style="2" customWidth="1"/>
    <col min="24" max="24" width="21.5" style="0" customWidth="1"/>
  </cols>
  <sheetData>
    <row r="1" spans="1:6" ht="18" customHeight="1">
      <c r="A1" s="123" t="s">
        <v>173</v>
      </c>
      <c r="B1" s="124"/>
      <c r="C1" s="124"/>
      <c r="D1" s="124"/>
      <c r="E1" s="124"/>
      <c r="F1" s="124"/>
    </row>
    <row r="2" spans="1:6" ht="12.75" customHeight="1">
      <c r="A2" s="125" t="s">
        <v>202</v>
      </c>
      <c r="B2" s="124"/>
      <c r="C2" s="124"/>
      <c r="D2" s="124"/>
      <c r="E2" s="124"/>
      <c r="F2" s="124"/>
    </row>
    <row r="3" ht="12.75" customHeight="1"/>
    <row r="4" spans="1:13" ht="12.75" customHeight="1">
      <c r="A4" s="186" t="s">
        <v>41</v>
      </c>
      <c r="B4" s="84"/>
      <c r="C4" s="188" t="s">
        <v>194</v>
      </c>
      <c r="D4" s="189"/>
      <c r="E4" s="189"/>
      <c r="F4" s="84"/>
      <c r="G4" s="188" t="s">
        <v>198</v>
      </c>
      <c r="H4" s="188"/>
      <c r="I4" s="188"/>
      <c r="J4" s="84"/>
      <c r="K4" s="188" t="s">
        <v>200</v>
      </c>
      <c r="L4" s="188"/>
      <c r="M4" s="188"/>
    </row>
    <row r="5" spans="1:13" ht="12.75" customHeight="1">
      <c r="A5" s="187"/>
      <c r="B5" s="31"/>
      <c r="C5" s="31" t="s">
        <v>42</v>
      </c>
      <c r="D5" s="31" t="s">
        <v>43</v>
      </c>
      <c r="E5" s="31" t="s">
        <v>44</v>
      </c>
      <c r="F5" s="31"/>
      <c r="G5" s="31" t="s">
        <v>42</v>
      </c>
      <c r="H5" s="31" t="s">
        <v>43</v>
      </c>
      <c r="I5" s="31" t="s">
        <v>44</v>
      </c>
      <c r="J5" s="31"/>
      <c r="K5" s="31" t="s">
        <v>42</v>
      </c>
      <c r="L5" s="31" t="s">
        <v>43</v>
      </c>
      <c r="M5" s="31" t="s">
        <v>44</v>
      </c>
    </row>
    <row r="6" spans="1:13" ht="4.5" customHeight="1">
      <c r="A6" s="25"/>
      <c r="B6" s="43"/>
      <c r="C6" s="65"/>
      <c r="D6" s="65"/>
      <c r="E6" s="65"/>
      <c r="F6" s="43"/>
      <c r="G6" s="65"/>
      <c r="H6" s="65"/>
      <c r="I6" s="65"/>
      <c r="J6" s="65"/>
      <c r="K6" s="65"/>
      <c r="L6" s="65"/>
      <c r="M6" s="65"/>
    </row>
    <row r="7" spans="1:14" ht="10.5" customHeight="1">
      <c r="A7" s="32" t="s">
        <v>45</v>
      </c>
      <c r="B7" s="128"/>
      <c r="C7" s="147">
        <v>1</v>
      </c>
      <c r="D7" s="147">
        <v>0</v>
      </c>
      <c r="E7" s="147">
        <v>1</v>
      </c>
      <c r="F7" s="148"/>
      <c r="G7" s="147">
        <v>1</v>
      </c>
      <c r="H7" s="147">
        <v>1</v>
      </c>
      <c r="I7" s="147">
        <v>2</v>
      </c>
      <c r="J7" s="147"/>
      <c r="K7" s="147">
        <v>1</v>
      </c>
      <c r="L7" s="147">
        <v>1</v>
      </c>
      <c r="M7" s="147">
        <f>SUM(K7:L7)</f>
        <v>2</v>
      </c>
      <c r="N7" s="1"/>
    </row>
    <row r="8" spans="1:24" ht="10.5" customHeight="1">
      <c r="A8" s="32" t="s">
        <v>46</v>
      </c>
      <c r="B8" s="128"/>
      <c r="C8" s="147">
        <v>0</v>
      </c>
      <c r="D8" s="147">
        <v>0</v>
      </c>
      <c r="E8" s="147">
        <v>0</v>
      </c>
      <c r="F8" s="148"/>
      <c r="G8" s="147">
        <v>0</v>
      </c>
      <c r="H8" s="147">
        <v>0</v>
      </c>
      <c r="I8" s="147">
        <v>0</v>
      </c>
      <c r="J8" s="147"/>
      <c r="K8" s="147">
        <v>0</v>
      </c>
      <c r="L8" s="147">
        <v>0</v>
      </c>
      <c r="M8" s="147">
        <f aca="true" t="shared" si="0" ref="M8:M28">SUM(K8:L8)</f>
        <v>0</v>
      </c>
      <c r="N8" s="1"/>
      <c r="X8" s="154"/>
    </row>
    <row r="9" spans="1:14" ht="10.5" customHeight="1">
      <c r="A9" s="32" t="s">
        <v>47</v>
      </c>
      <c r="B9" s="128"/>
      <c r="C9" s="147">
        <v>3</v>
      </c>
      <c r="D9" s="147">
        <v>0</v>
      </c>
      <c r="E9" s="147">
        <v>3</v>
      </c>
      <c r="F9" s="148"/>
      <c r="G9" s="147">
        <v>4</v>
      </c>
      <c r="H9" s="147">
        <v>1</v>
      </c>
      <c r="I9" s="147">
        <v>5</v>
      </c>
      <c r="J9" s="147"/>
      <c r="K9" s="147">
        <v>3</v>
      </c>
      <c r="L9" s="147">
        <v>1</v>
      </c>
      <c r="M9" s="147">
        <f t="shared" si="0"/>
        <v>4</v>
      </c>
      <c r="N9" s="1"/>
    </row>
    <row r="10" spans="1:23" ht="10.5" customHeight="1">
      <c r="A10" s="32" t="s">
        <v>181</v>
      </c>
      <c r="B10" s="128"/>
      <c r="C10" s="147">
        <v>2</v>
      </c>
      <c r="D10" s="147">
        <v>2</v>
      </c>
      <c r="E10" s="147">
        <v>4</v>
      </c>
      <c r="F10" s="148"/>
      <c r="G10" s="147">
        <v>2</v>
      </c>
      <c r="H10" s="147">
        <v>2</v>
      </c>
      <c r="I10" s="147">
        <v>4</v>
      </c>
      <c r="J10" s="147"/>
      <c r="K10" s="147">
        <v>2</v>
      </c>
      <c r="L10" s="147">
        <v>2</v>
      </c>
      <c r="M10" s="147">
        <f t="shared" si="0"/>
        <v>4</v>
      </c>
      <c r="N10" s="1"/>
      <c r="W10" s="18"/>
    </row>
    <row r="11" spans="1:23" ht="10.5" customHeight="1">
      <c r="A11" s="32" t="s">
        <v>48</v>
      </c>
      <c r="B11" s="128"/>
      <c r="C11" s="147">
        <v>14</v>
      </c>
      <c r="D11" s="147">
        <v>13</v>
      </c>
      <c r="E11" s="147">
        <v>27</v>
      </c>
      <c r="F11" s="148"/>
      <c r="G11" s="147">
        <v>13</v>
      </c>
      <c r="H11" s="147">
        <v>10</v>
      </c>
      <c r="I11" s="147">
        <v>23</v>
      </c>
      <c r="J11" s="147"/>
      <c r="K11" s="147">
        <v>9</v>
      </c>
      <c r="L11" s="147">
        <v>14</v>
      </c>
      <c r="M11" s="147">
        <f t="shared" si="0"/>
        <v>23</v>
      </c>
      <c r="N11" s="1"/>
      <c r="W11" s="18"/>
    </row>
    <row r="12" spans="1:14" s="18" customFormat="1" ht="10.5" customHeight="1">
      <c r="A12" s="32" t="s">
        <v>49</v>
      </c>
      <c r="B12" s="128"/>
      <c r="C12" s="147">
        <v>12</v>
      </c>
      <c r="D12" s="147">
        <v>21</v>
      </c>
      <c r="E12" s="147">
        <v>33</v>
      </c>
      <c r="F12" s="148"/>
      <c r="G12" s="147">
        <v>12</v>
      </c>
      <c r="H12" s="147">
        <v>22</v>
      </c>
      <c r="I12" s="147">
        <v>34</v>
      </c>
      <c r="J12" s="147"/>
      <c r="K12" s="147">
        <v>15</v>
      </c>
      <c r="L12" s="147">
        <v>21</v>
      </c>
      <c r="M12" s="147">
        <f t="shared" si="0"/>
        <v>36</v>
      </c>
      <c r="N12" s="1"/>
    </row>
    <row r="13" spans="1:13" s="18" customFormat="1" ht="10.5" customHeight="1">
      <c r="A13" s="32" t="s">
        <v>50</v>
      </c>
      <c r="B13" s="128"/>
      <c r="C13" s="148">
        <v>144</v>
      </c>
      <c r="D13" s="148">
        <v>119.5</v>
      </c>
      <c r="E13" s="147">
        <v>263.5</v>
      </c>
      <c r="F13" s="148"/>
      <c r="G13" s="147">
        <v>131</v>
      </c>
      <c r="H13" s="147">
        <v>128.5</v>
      </c>
      <c r="I13" s="147">
        <v>259.5</v>
      </c>
      <c r="J13" s="147"/>
      <c r="K13" s="147">
        <v>127</v>
      </c>
      <c r="L13" s="147">
        <v>134</v>
      </c>
      <c r="M13" s="147">
        <f t="shared" si="0"/>
        <v>261</v>
      </c>
    </row>
    <row r="14" spans="1:13" s="18" customFormat="1" ht="10.5" customHeight="1">
      <c r="A14" s="32" t="s">
        <v>51</v>
      </c>
      <c r="B14" s="128"/>
      <c r="C14" s="148">
        <v>92.25</v>
      </c>
      <c r="D14" s="148">
        <v>116.5</v>
      </c>
      <c r="E14" s="147">
        <v>208.75</v>
      </c>
      <c r="F14" s="148"/>
      <c r="G14" s="147">
        <v>88</v>
      </c>
      <c r="H14" s="147">
        <v>121.75</v>
      </c>
      <c r="I14" s="147">
        <v>209.75</v>
      </c>
      <c r="J14" s="147"/>
      <c r="K14" s="147">
        <v>96.25</v>
      </c>
      <c r="L14" s="147">
        <v>114.5</v>
      </c>
      <c r="M14" s="147">
        <f t="shared" si="0"/>
        <v>210.75</v>
      </c>
    </row>
    <row r="15" spans="1:13" s="19" customFormat="1" ht="10.5" customHeight="1">
      <c r="A15" s="32" t="s">
        <v>52</v>
      </c>
      <c r="B15" s="128"/>
      <c r="C15" s="148">
        <v>876.4499999999998</v>
      </c>
      <c r="D15" s="148">
        <v>2516.19</v>
      </c>
      <c r="E15" s="147">
        <v>3392.64</v>
      </c>
      <c r="F15" s="148"/>
      <c r="G15" s="147">
        <v>854</v>
      </c>
      <c r="H15" s="147">
        <v>2488</v>
      </c>
      <c r="I15" s="147">
        <f>SUM(G15:H15)</f>
        <v>3342</v>
      </c>
      <c r="J15" s="147"/>
      <c r="K15" s="147">
        <v>833.46</v>
      </c>
      <c r="L15" s="147">
        <v>2501.3900000000003</v>
      </c>
      <c r="M15" s="147">
        <f t="shared" si="0"/>
        <v>3334.8500000000004</v>
      </c>
    </row>
    <row r="16" spans="1:15" s="18" customFormat="1" ht="10.5" customHeight="1">
      <c r="A16" s="32" t="s">
        <v>53</v>
      </c>
      <c r="B16" s="128"/>
      <c r="C16" s="148">
        <v>100.5</v>
      </c>
      <c r="D16" s="148">
        <v>82</v>
      </c>
      <c r="E16" s="147">
        <v>182.5</v>
      </c>
      <c r="F16" s="148"/>
      <c r="G16" s="147">
        <v>95</v>
      </c>
      <c r="H16" s="147">
        <v>82.25</v>
      </c>
      <c r="I16" s="147">
        <v>177.25</v>
      </c>
      <c r="J16" s="147"/>
      <c r="K16" s="147">
        <v>82</v>
      </c>
      <c r="L16" s="147">
        <v>89.75</v>
      </c>
      <c r="M16" s="147">
        <f t="shared" si="0"/>
        <v>171.75</v>
      </c>
      <c r="O16" s="149"/>
    </row>
    <row r="17" spans="1:15" s="18" customFormat="1" ht="10.5" customHeight="1">
      <c r="A17" s="32" t="s">
        <v>199</v>
      </c>
      <c r="B17" s="128"/>
      <c r="C17" s="148">
        <v>96.25</v>
      </c>
      <c r="D17" s="148">
        <v>672</v>
      </c>
      <c r="E17" s="147">
        <v>768.25</v>
      </c>
      <c r="F17" s="148"/>
      <c r="G17" s="147">
        <v>95</v>
      </c>
      <c r="H17" s="147">
        <v>697.52</v>
      </c>
      <c r="I17" s="147">
        <v>792.5</v>
      </c>
      <c r="J17" s="147"/>
      <c r="K17" s="147">
        <v>94</v>
      </c>
      <c r="L17" s="147">
        <v>715</v>
      </c>
      <c r="M17" s="147">
        <f t="shared" si="0"/>
        <v>809</v>
      </c>
      <c r="O17" s="147"/>
    </row>
    <row r="18" spans="1:15" s="18" customFormat="1" ht="10.5" customHeight="1">
      <c r="A18" s="32" t="s">
        <v>54</v>
      </c>
      <c r="B18" s="128"/>
      <c r="C18" s="148">
        <v>3.5</v>
      </c>
      <c r="D18" s="148">
        <v>13.5</v>
      </c>
      <c r="E18" s="147">
        <v>17</v>
      </c>
      <c r="F18" s="148"/>
      <c r="G18" s="147">
        <v>3</v>
      </c>
      <c r="H18" s="147">
        <v>15</v>
      </c>
      <c r="I18" s="147">
        <v>18</v>
      </c>
      <c r="J18" s="147"/>
      <c r="K18" s="147">
        <v>3</v>
      </c>
      <c r="L18" s="147">
        <v>14.5</v>
      </c>
      <c r="M18" s="147">
        <f t="shared" si="0"/>
        <v>17.5</v>
      </c>
      <c r="O18" s="147"/>
    </row>
    <row r="19" spans="1:15" s="18" customFormat="1" ht="10.5" customHeight="1">
      <c r="A19" s="32" t="s">
        <v>55</v>
      </c>
      <c r="B19" s="128"/>
      <c r="C19" s="148">
        <v>1.75</v>
      </c>
      <c r="D19" s="148">
        <v>4.5</v>
      </c>
      <c r="E19" s="147">
        <v>6.25</v>
      </c>
      <c r="F19" s="148"/>
      <c r="G19" s="147">
        <v>1.75</v>
      </c>
      <c r="H19" s="147">
        <v>6</v>
      </c>
      <c r="I19" s="147">
        <v>7.75</v>
      </c>
      <c r="J19" s="147"/>
      <c r="K19" s="147">
        <v>1.5</v>
      </c>
      <c r="L19" s="147">
        <v>5</v>
      </c>
      <c r="M19" s="147">
        <f t="shared" si="0"/>
        <v>6.5</v>
      </c>
      <c r="O19" s="149"/>
    </row>
    <row r="20" spans="1:13" s="18" customFormat="1" ht="10.5" customHeight="1">
      <c r="A20" s="32" t="s">
        <v>135</v>
      </c>
      <c r="B20" s="128"/>
      <c r="C20" s="148">
        <v>3</v>
      </c>
      <c r="D20" s="148">
        <v>11</v>
      </c>
      <c r="E20" s="147">
        <v>14</v>
      </c>
      <c r="F20" s="148"/>
      <c r="G20" s="147">
        <v>1</v>
      </c>
      <c r="H20" s="147">
        <v>12</v>
      </c>
      <c r="I20" s="147">
        <v>13</v>
      </c>
      <c r="J20" s="147"/>
      <c r="K20" s="147">
        <v>0</v>
      </c>
      <c r="L20" s="147">
        <v>8.5</v>
      </c>
      <c r="M20" s="147">
        <f t="shared" si="0"/>
        <v>8.5</v>
      </c>
    </row>
    <row r="21" spans="1:13" s="18" customFormat="1" ht="10.5" customHeight="1">
      <c r="A21" s="32" t="s">
        <v>195</v>
      </c>
      <c r="B21" s="127"/>
      <c r="C21" s="147">
        <v>24</v>
      </c>
      <c r="D21" s="147">
        <v>8</v>
      </c>
      <c r="E21" s="147">
        <v>32</v>
      </c>
      <c r="F21" s="147"/>
      <c r="G21" s="147">
        <v>23</v>
      </c>
      <c r="H21" s="147">
        <v>8.5</v>
      </c>
      <c r="I21" s="147">
        <v>31.5</v>
      </c>
      <c r="J21" s="147"/>
      <c r="K21" s="147">
        <v>19</v>
      </c>
      <c r="L21" s="147">
        <v>9</v>
      </c>
      <c r="M21" s="147">
        <f t="shared" si="0"/>
        <v>28</v>
      </c>
    </row>
    <row r="22" spans="1:13" s="18" customFormat="1" ht="10.5" customHeight="1">
      <c r="A22" s="32" t="s">
        <v>136</v>
      </c>
      <c r="B22" s="127"/>
      <c r="C22" s="147">
        <v>0</v>
      </c>
      <c r="D22" s="147">
        <v>0</v>
      </c>
      <c r="E22" s="147">
        <v>0</v>
      </c>
      <c r="F22" s="147"/>
      <c r="G22" s="147">
        <v>0</v>
      </c>
      <c r="H22" s="147">
        <v>0</v>
      </c>
      <c r="I22" s="147">
        <v>0</v>
      </c>
      <c r="J22" s="147"/>
      <c r="K22" s="147">
        <v>1</v>
      </c>
      <c r="L22" s="147">
        <v>8</v>
      </c>
      <c r="M22" s="147">
        <f t="shared" si="0"/>
        <v>9</v>
      </c>
    </row>
    <row r="23" spans="1:13" s="18" customFormat="1" ht="10.5" customHeight="1">
      <c r="A23" s="32" t="s">
        <v>231</v>
      </c>
      <c r="B23" s="127"/>
      <c r="C23" s="147">
        <v>0</v>
      </c>
      <c r="D23" s="147">
        <v>2</v>
      </c>
      <c r="E23" s="147">
        <v>2</v>
      </c>
      <c r="F23" s="147"/>
      <c r="G23" s="147">
        <v>0</v>
      </c>
      <c r="H23" s="147">
        <v>1</v>
      </c>
      <c r="I23" s="147">
        <v>1</v>
      </c>
      <c r="J23" s="147"/>
      <c r="K23" s="147">
        <v>0</v>
      </c>
      <c r="L23" s="147">
        <v>5</v>
      </c>
      <c r="M23" s="147">
        <f t="shared" si="0"/>
        <v>5</v>
      </c>
    </row>
    <row r="24" spans="1:13" s="18" customFormat="1" ht="10.5" customHeight="1">
      <c r="A24" s="32" t="s">
        <v>56</v>
      </c>
      <c r="B24" s="128"/>
      <c r="C24" s="148">
        <v>36.099999999999994</v>
      </c>
      <c r="D24" s="148">
        <v>142.9</v>
      </c>
      <c r="E24" s="147">
        <v>179</v>
      </c>
      <c r="F24" s="148"/>
      <c r="G24" s="147">
        <v>37.6</v>
      </c>
      <c r="H24" s="147">
        <v>135.9</v>
      </c>
      <c r="I24" s="147">
        <v>173.5</v>
      </c>
      <c r="J24" s="147"/>
      <c r="K24" s="147">
        <v>34.35</v>
      </c>
      <c r="L24" s="147">
        <v>140.75</v>
      </c>
      <c r="M24" s="147">
        <f t="shared" si="0"/>
        <v>175.1</v>
      </c>
    </row>
    <row r="25" spans="1:13" s="18" customFormat="1" ht="10.5" customHeight="1">
      <c r="A25" s="32" t="s">
        <v>57</v>
      </c>
      <c r="B25" s="128"/>
      <c r="C25" s="148">
        <v>58.75</v>
      </c>
      <c r="D25" s="148">
        <v>68.8</v>
      </c>
      <c r="E25" s="147">
        <v>127.55</v>
      </c>
      <c r="F25" s="148"/>
      <c r="G25" s="147">
        <v>41.7</v>
      </c>
      <c r="H25" s="147">
        <v>57.35</v>
      </c>
      <c r="I25" s="147">
        <v>99.05000000000001</v>
      </c>
      <c r="J25" s="147"/>
      <c r="K25" s="147">
        <v>38.2</v>
      </c>
      <c r="L25" s="147">
        <v>45.80000000000001</v>
      </c>
      <c r="M25" s="147">
        <f t="shared" si="0"/>
        <v>84.00000000000001</v>
      </c>
    </row>
    <row r="26" spans="1:13" s="18" customFormat="1" ht="10.5" customHeight="1">
      <c r="A26" s="32" t="s">
        <v>58</v>
      </c>
      <c r="B26" s="128"/>
      <c r="C26" s="148">
        <v>11</v>
      </c>
      <c r="D26" s="148">
        <v>31.5</v>
      </c>
      <c r="E26" s="147">
        <v>42.5</v>
      </c>
      <c r="F26" s="148"/>
      <c r="G26" s="147">
        <v>9</v>
      </c>
      <c r="H26" s="147">
        <v>28</v>
      </c>
      <c r="I26" s="147">
        <v>37</v>
      </c>
      <c r="J26" s="147"/>
      <c r="K26" s="147">
        <v>9</v>
      </c>
      <c r="L26" s="147">
        <v>28</v>
      </c>
      <c r="M26" s="147">
        <f t="shared" si="0"/>
        <v>37</v>
      </c>
    </row>
    <row r="27" spans="1:13" s="18" customFormat="1" ht="10.5" customHeight="1">
      <c r="A27" s="32" t="s">
        <v>59</v>
      </c>
      <c r="B27" s="128"/>
      <c r="C27" s="148">
        <v>1</v>
      </c>
      <c r="D27" s="148">
        <v>44.5</v>
      </c>
      <c r="E27" s="147">
        <v>45.5</v>
      </c>
      <c r="F27" s="148"/>
      <c r="G27" s="147">
        <v>1</v>
      </c>
      <c r="H27" s="147">
        <v>43</v>
      </c>
      <c r="I27" s="147">
        <v>44</v>
      </c>
      <c r="J27" s="147"/>
      <c r="K27" s="147">
        <v>1</v>
      </c>
      <c r="L27" s="147">
        <v>45</v>
      </c>
      <c r="M27" s="147">
        <f t="shared" si="0"/>
        <v>46</v>
      </c>
    </row>
    <row r="28" spans="1:13" s="18" customFormat="1" ht="10.5" customHeight="1">
      <c r="A28" s="32" t="s">
        <v>60</v>
      </c>
      <c r="B28" s="127"/>
      <c r="C28" s="147">
        <v>1</v>
      </c>
      <c r="D28" s="147">
        <v>10</v>
      </c>
      <c r="E28" s="147">
        <v>11</v>
      </c>
      <c r="F28" s="147"/>
      <c r="G28" s="147">
        <v>1</v>
      </c>
      <c r="H28" s="147">
        <v>12.7</v>
      </c>
      <c r="I28" s="147">
        <v>13.7</v>
      </c>
      <c r="J28" s="147"/>
      <c r="K28" s="147">
        <v>1</v>
      </c>
      <c r="L28" s="147">
        <v>13.38</v>
      </c>
      <c r="M28" s="147">
        <f t="shared" si="0"/>
        <v>14.38</v>
      </c>
    </row>
    <row r="29" spans="1:13" s="18" customFormat="1" ht="10.5" customHeight="1">
      <c r="A29" s="32" t="s">
        <v>137</v>
      </c>
      <c r="B29" s="127"/>
      <c r="C29" s="147">
        <v>0</v>
      </c>
      <c r="D29" s="147">
        <v>0</v>
      </c>
      <c r="E29" s="147">
        <v>0</v>
      </c>
      <c r="F29" s="147"/>
      <c r="G29" s="147">
        <v>0</v>
      </c>
      <c r="H29" s="147">
        <v>0</v>
      </c>
      <c r="I29" s="147">
        <v>0</v>
      </c>
      <c r="J29" s="147"/>
      <c r="K29" s="147">
        <v>0</v>
      </c>
      <c r="L29" s="147">
        <v>0</v>
      </c>
      <c r="M29" s="147">
        <v>0</v>
      </c>
    </row>
    <row r="30" spans="1:13" s="18" customFormat="1" ht="10.5" customHeight="1">
      <c r="A30" s="32" t="s">
        <v>61</v>
      </c>
      <c r="B30" s="128"/>
      <c r="C30" s="147">
        <v>0</v>
      </c>
      <c r="D30" s="147">
        <v>3</v>
      </c>
      <c r="E30" s="147">
        <v>3</v>
      </c>
      <c r="F30" s="148"/>
      <c r="G30" s="147">
        <v>0</v>
      </c>
      <c r="H30" s="147">
        <v>3</v>
      </c>
      <c r="I30" s="147">
        <v>3</v>
      </c>
      <c r="J30" s="147"/>
      <c r="K30" s="147">
        <v>0</v>
      </c>
      <c r="L30" s="147">
        <v>3</v>
      </c>
      <c r="M30" s="147">
        <v>3</v>
      </c>
    </row>
    <row r="31" spans="1:13" s="18" customFormat="1" ht="10.5" customHeight="1">
      <c r="A31" s="32" t="s">
        <v>62</v>
      </c>
      <c r="B31" s="128"/>
      <c r="C31" s="148">
        <v>5</v>
      </c>
      <c r="D31" s="148">
        <v>10</v>
      </c>
      <c r="E31" s="147">
        <v>15</v>
      </c>
      <c r="F31" s="148"/>
      <c r="G31" s="147">
        <v>0</v>
      </c>
      <c r="H31" s="147">
        <v>0</v>
      </c>
      <c r="I31" s="147">
        <v>0</v>
      </c>
      <c r="J31" s="147"/>
      <c r="K31" s="147">
        <v>0</v>
      </c>
      <c r="L31" s="147">
        <v>0</v>
      </c>
      <c r="M31" s="147">
        <v>0</v>
      </c>
    </row>
    <row r="32" spans="1:13" ht="15" customHeight="1">
      <c r="A32" s="25"/>
      <c r="B32" s="128"/>
      <c r="C32" s="129"/>
      <c r="D32" s="129"/>
      <c r="E32" s="129"/>
      <c r="F32" s="128"/>
      <c r="G32" s="129"/>
      <c r="H32" s="129"/>
      <c r="I32" s="128"/>
      <c r="J32" s="128"/>
      <c r="K32" s="147"/>
      <c r="L32" s="147"/>
      <c r="M32" s="147"/>
    </row>
    <row r="33" spans="1:13" s="8" customFormat="1" ht="12.75" customHeight="1">
      <c r="A33" s="35" t="s">
        <v>44</v>
      </c>
      <c r="B33" s="46"/>
      <c r="C33" s="46">
        <f>SUM(C7:C32)</f>
        <v>1486.5499999999997</v>
      </c>
      <c r="D33" s="46">
        <f>SUM(D7:D32)</f>
        <v>3891.8900000000003</v>
      </c>
      <c r="E33" s="46">
        <f>SUM(E7:E32)</f>
        <v>5378.44</v>
      </c>
      <c r="F33" s="46"/>
      <c r="G33" s="46">
        <f>SUM(G7:G32)</f>
        <v>1414.05</v>
      </c>
      <c r="H33" s="46">
        <f>SUM(H7:H32)</f>
        <v>3876.47</v>
      </c>
      <c r="I33" s="46">
        <f>SUM(I7:I32)</f>
        <v>5290.5</v>
      </c>
      <c r="J33" s="46"/>
      <c r="K33" s="46">
        <f>SUM(K7:K31)</f>
        <v>1370.76</v>
      </c>
      <c r="L33" s="46">
        <f>SUM(L7:L31)</f>
        <v>3919.5700000000006</v>
      </c>
      <c r="M33" s="46">
        <f>SUM(M7:M31)</f>
        <v>5290.330000000001</v>
      </c>
    </row>
    <row r="34" spans="3:15" ht="9.75">
      <c r="C34" s="112"/>
      <c r="D34" s="112"/>
      <c r="E34" s="112"/>
      <c r="K34" s="18"/>
      <c r="L34" s="18"/>
      <c r="M34" s="18"/>
      <c r="N34" s="18"/>
      <c r="O34" s="18"/>
    </row>
    <row r="35" spans="3:13" ht="9.75">
      <c r="C35" s="112"/>
      <c r="D35" s="113"/>
      <c r="E35" s="113"/>
      <c r="F35" s="113"/>
      <c r="G35" s="113"/>
      <c r="H35" s="113"/>
      <c r="I35" s="113"/>
      <c r="J35" s="113"/>
      <c r="K35"/>
      <c r="L35"/>
      <c r="M35"/>
    </row>
    <row r="36" spans="9:15" ht="9.75">
      <c r="I36" s="112"/>
      <c r="J36" s="112"/>
      <c r="K36" s="8"/>
      <c r="L36" s="8"/>
      <c r="M36" s="8"/>
      <c r="N36" s="8"/>
      <c r="O36" s="8"/>
    </row>
    <row r="37" spans="11:13" ht="9.75">
      <c r="K37"/>
      <c r="L37"/>
      <c r="M37"/>
    </row>
    <row r="38" spans="11:13" ht="9.75">
      <c r="K38"/>
      <c r="L38"/>
      <c r="M38"/>
    </row>
  </sheetData>
  <sheetProtection/>
  <mergeCells count="4">
    <mergeCell ref="A4:A5"/>
    <mergeCell ref="C4:E4"/>
    <mergeCell ref="G4:I4"/>
    <mergeCell ref="K4:M4"/>
  </mergeCells>
  <printOptions/>
  <pageMargins left="0.75" right="0.75" top="1" bottom="1" header="0.5" footer="0.5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PageLayoutView="0" workbookViewId="0" topLeftCell="A12">
      <selection activeCell="J1" sqref="J1:AE16384"/>
    </sheetView>
  </sheetViews>
  <sheetFormatPr defaultColWidth="9.33203125" defaultRowHeight="11.25"/>
  <cols>
    <col min="1" max="1" width="16" style="0" customWidth="1"/>
    <col min="2" max="3" width="10.83203125" style="0" customWidth="1"/>
    <col min="4" max="4" width="8.5" style="0" customWidth="1"/>
    <col min="5" max="6" width="10.83203125" style="0" customWidth="1"/>
    <col min="7" max="7" width="8.5" style="0" customWidth="1"/>
    <col min="8" max="8" width="12.16015625" style="0" customWidth="1"/>
    <col min="9" max="9" width="13" style="0" customWidth="1"/>
  </cols>
  <sheetData>
    <row r="1" s="8" customFormat="1" ht="19.5" customHeight="1">
      <c r="A1" s="79" t="s">
        <v>174</v>
      </c>
    </row>
    <row r="2" spans="1:2" s="8" customFormat="1" ht="15" customHeight="1">
      <c r="A2" s="85" t="s">
        <v>234</v>
      </c>
      <c r="B2" s="86"/>
    </row>
    <row r="3" ht="7.5" customHeight="1"/>
    <row r="4" spans="1:9" s="4" customFormat="1" ht="15" customHeight="1">
      <c r="A4" s="37"/>
      <c r="B4" s="190" t="s">
        <v>67</v>
      </c>
      <c r="C4" s="190"/>
      <c r="D4" s="38"/>
      <c r="E4" s="190" t="s">
        <v>68</v>
      </c>
      <c r="F4" s="190"/>
      <c r="G4" s="38"/>
      <c r="H4" s="190" t="s">
        <v>69</v>
      </c>
      <c r="I4" s="190"/>
    </row>
    <row r="5" spans="1:9" s="4" customFormat="1" ht="15" customHeight="1">
      <c r="A5" s="39" t="s">
        <v>63</v>
      </c>
      <c r="B5" s="40" t="s">
        <v>64</v>
      </c>
      <c r="C5" s="40" t="s">
        <v>65</v>
      </c>
      <c r="D5" s="40"/>
      <c r="E5" s="40" t="s">
        <v>66</v>
      </c>
      <c r="F5" s="40" t="s">
        <v>65</v>
      </c>
      <c r="G5" s="40"/>
      <c r="H5" s="40" t="s">
        <v>66</v>
      </c>
      <c r="I5" s="40" t="s">
        <v>65</v>
      </c>
    </row>
    <row r="6" spans="1:9" s="15" customFormat="1" ht="15" customHeight="1">
      <c r="A6" s="87" t="s">
        <v>141</v>
      </c>
      <c r="B6" s="88">
        <v>62412.54</v>
      </c>
      <c r="C6" s="88">
        <v>63879</v>
      </c>
      <c r="D6" s="75"/>
      <c r="E6" s="82">
        <v>41.37</v>
      </c>
      <c r="F6" s="82">
        <v>41.9</v>
      </c>
      <c r="G6" s="82"/>
      <c r="H6" s="82">
        <v>14.5</v>
      </c>
      <c r="I6" s="82">
        <v>14.31</v>
      </c>
    </row>
    <row r="7" spans="1:9" s="15" customFormat="1" ht="15" customHeight="1">
      <c r="A7" s="87" t="s">
        <v>143</v>
      </c>
      <c r="B7" s="88">
        <v>62360.24</v>
      </c>
      <c r="C7" s="88">
        <v>63879</v>
      </c>
      <c r="D7" s="75"/>
      <c r="E7" s="82">
        <v>41.17</v>
      </c>
      <c r="F7" s="82">
        <v>41.9</v>
      </c>
      <c r="G7" s="82"/>
      <c r="H7" s="82">
        <v>14.1</v>
      </c>
      <c r="I7" s="82">
        <v>13.87</v>
      </c>
    </row>
    <row r="8" spans="1:9" s="15" customFormat="1" ht="15" customHeight="1">
      <c r="A8" s="87" t="s">
        <v>149</v>
      </c>
      <c r="B8" s="88">
        <v>70678.74</v>
      </c>
      <c r="C8" s="88">
        <v>71749</v>
      </c>
      <c r="D8" s="75"/>
      <c r="E8" s="82">
        <v>41.54</v>
      </c>
      <c r="F8" s="82">
        <v>42.4</v>
      </c>
      <c r="G8" s="82"/>
      <c r="H8" s="82">
        <v>14.51</v>
      </c>
      <c r="I8" s="82">
        <v>14.38</v>
      </c>
    </row>
    <row r="9" spans="1:9" s="15" customFormat="1" ht="15" customHeight="1">
      <c r="A9" s="87" t="s">
        <v>150</v>
      </c>
      <c r="B9" s="88">
        <v>74244.6</v>
      </c>
      <c r="C9" s="88">
        <v>74619</v>
      </c>
      <c r="D9" s="75"/>
      <c r="E9" s="82">
        <v>41.75729589951974</v>
      </c>
      <c r="F9" s="82">
        <v>42.7</v>
      </c>
      <c r="G9" s="82"/>
      <c r="H9" s="82">
        <v>14.7</v>
      </c>
      <c r="I9" s="82">
        <v>14.46</v>
      </c>
    </row>
    <row r="10" spans="1:9" s="15" customFormat="1" ht="15" customHeight="1">
      <c r="A10" s="87" t="s">
        <v>155</v>
      </c>
      <c r="B10" s="88">
        <v>77743.81</v>
      </c>
      <c r="C10" s="88">
        <v>77604</v>
      </c>
      <c r="D10" s="75"/>
      <c r="E10" s="82">
        <v>41.99</v>
      </c>
      <c r="F10" s="82">
        <v>43.1</v>
      </c>
      <c r="G10" s="82"/>
      <c r="H10" s="82">
        <v>14.77</v>
      </c>
      <c r="I10" s="82">
        <v>14.49</v>
      </c>
    </row>
    <row r="11" spans="1:9" s="15" customFormat="1" ht="15" customHeight="1">
      <c r="A11" s="87" t="s">
        <v>156</v>
      </c>
      <c r="B11" s="88">
        <v>78318</v>
      </c>
      <c r="C11" s="88">
        <v>77604</v>
      </c>
      <c r="D11" s="75"/>
      <c r="E11" s="82">
        <v>42.1</v>
      </c>
      <c r="F11" s="82">
        <v>43.2</v>
      </c>
      <c r="G11" s="82"/>
      <c r="H11" s="82">
        <v>14.77</v>
      </c>
      <c r="I11" s="82">
        <v>14.4</v>
      </c>
    </row>
    <row r="12" spans="1:9" s="15" customFormat="1" ht="15" customHeight="1">
      <c r="A12" s="87" t="s">
        <v>158</v>
      </c>
      <c r="B12" s="88">
        <v>79093.82384128805</v>
      </c>
      <c r="C12" s="88">
        <v>78104</v>
      </c>
      <c r="D12" s="75"/>
      <c r="E12" s="82">
        <v>42.242668200115155</v>
      </c>
      <c r="F12" s="82">
        <v>43.5</v>
      </c>
      <c r="G12" s="75"/>
      <c r="H12" s="82">
        <v>14.970076672417107</v>
      </c>
      <c r="I12" s="82">
        <v>14.83</v>
      </c>
    </row>
    <row r="13" spans="1:9" s="15" customFormat="1" ht="15" customHeight="1">
      <c r="A13" s="87" t="s">
        <v>180</v>
      </c>
      <c r="B13" s="88">
        <v>79325.93</v>
      </c>
      <c r="C13" s="88">
        <v>79666</v>
      </c>
      <c r="D13" s="75"/>
      <c r="E13" s="82">
        <v>42.12</v>
      </c>
      <c r="F13" s="82">
        <v>43.25</v>
      </c>
      <c r="G13" s="75"/>
      <c r="H13" s="82">
        <v>14.7</v>
      </c>
      <c r="I13" s="82">
        <v>14.6916</v>
      </c>
    </row>
    <row r="14" spans="1:9" s="15" customFormat="1" ht="15" customHeight="1">
      <c r="A14" s="87" t="s">
        <v>194</v>
      </c>
      <c r="B14" s="88">
        <v>82154.2323</v>
      </c>
      <c r="C14" s="88">
        <v>85424.11</v>
      </c>
      <c r="D14" s="75"/>
      <c r="E14" s="82">
        <v>42.4451</v>
      </c>
      <c r="F14" s="82">
        <v>43.6</v>
      </c>
      <c r="G14" s="75"/>
      <c r="H14" s="82">
        <v>15.2144</v>
      </c>
      <c r="I14" s="82">
        <v>15.1475</v>
      </c>
    </row>
    <row r="15" spans="1:9" s="15" customFormat="1" ht="15" customHeight="1">
      <c r="A15" s="87" t="s">
        <v>198</v>
      </c>
      <c r="B15" s="88">
        <v>82373.56</v>
      </c>
      <c r="C15" s="88">
        <v>87144</v>
      </c>
      <c r="D15" s="75"/>
      <c r="E15" s="82">
        <v>42.52</v>
      </c>
      <c r="F15" s="82">
        <v>43.33</v>
      </c>
      <c r="G15" s="75"/>
      <c r="H15" s="82">
        <v>14.98</v>
      </c>
      <c r="I15" s="82">
        <v>14.78</v>
      </c>
    </row>
    <row r="16" spans="1:9" s="15" customFormat="1" ht="15" customHeight="1">
      <c r="A16" s="87" t="s">
        <v>200</v>
      </c>
      <c r="B16" s="88">
        <v>82677.34</v>
      </c>
      <c r="C16" s="88">
        <v>89687</v>
      </c>
      <c r="D16" s="75"/>
      <c r="E16" s="82">
        <v>42.95</v>
      </c>
      <c r="F16" s="82">
        <v>43.44</v>
      </c>
      <c r="G16" s="75"/>
      <c r="H16" s="82">
        <v>15.25474</v>
      </c>
      <c r="I16" s="82">
        <v>15.15943</v>
      </c>
    </row>
    <row r="17" spans="1:9" s="8" customFormat="1" ht="15" customHeight="1">
      <c r="A17" s="9"/>
      <c r="B17" s="9"/>
      <c r="C17" s="9"/>
      <c r="D17" s="9"/>
      <c r="E17" s="9"/>
      <c r="F17" s="9"/>
      <c r="G17" s="9"/>
      <c r="H17" s="143"/>
      <c r="I17" s="9" t="s">
        <v>142</v>
      </c>
    </row>
    <row r="29" ht="9.75">
      <c r="E29" t="s">
        <v>139</v>
      </c>
    </row>
  </sheetData>
  <sheetProtection/>
  <mergeCells count="3">
    <mergeCell ref="B4:C4"/>
    <mergeCell ref="E4:F4"/>
    <mergeCell ref="H4:I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88"/>
  <sheetViews>
    <sheetView showGridLines="0" zoomScalePageLayoutView="0" workbookViewId="0" topLeftCell="A1">
      <selection activeCell="E11" sqref="E11"/>
    </sheetView>
  </sheetViews>
  <sheetFormatPr defaultColWidth="9.33203125" defaultRowHeight="11.25"/>
  <cols>
    <col min="1" max="1" width="15.16015625" style="0" customWidth="1"/>
    <col min="2" max="3" width="13.66015625" style="0" customWidth="1"/>
    <col min="4" max="4" width="4.5" style="0" customWidth="1"/>
    <col min="5" max="6" width="13.66015625" style="0" customWidth="1"/>
    <col min="7" max="7" width="3.33203125" style="0" customWidth="1"/>
    <col min="8" max="8" width="13.66015625" style="0" customWidth="1"/>
    <col min="9" max="9" width="12.16015625" style="0" customWidth="1"/>
  </cols>
  <sheetData>
    <row r="1" s="77" customFormat="1" ht="16.5" customHeight="1">
      <c r="A1" s="79" t="s">
        <v>175</v>
      </c>
    </row>
    <row r="2" spans="1:19" s="85" customFormat="1" ht="15" customHeight="1">
      <c r="A2" s="85" t="s">
        <v>233</v>
      </c>
      <c r="K2" s="85" t="s">
        <v>139</v>
      </c>
      <c r="L2" s="85" t="s">
        <v>139</v>
      </c>
      <c r="M2" s="85" t="s">
        <v>139</v>
      </c>
      <c r="N2" s="85" t="s">
        <v>157</v>
      </c>
      <c r="O2" s="85" t="s">
        <v>65</v>
      </c>
      <c r="P2" s="85" t="s">
        <v>157</v>
      </c>
      <c r="Q2" s="85" t="s">
        <v>65</v>
      </c>
      <c r="R2" s="85" t="s">
        <v>165</v>
      </c>
      <c r="S2" s="85" t="s">
        <v>166</v>
      </c>
    </row>
    <row r="3" spans="11:19" ht="6" customHeight="1">
      <c r="K3" t="s">
        <v>205</v>
      </c>
      <c r="L3" t="s">
        <v>203</v>
      </c>
      <c r="N3">
        <v>49.22</v>
      </c>
      <c r="O3">
        <v>49.58</v>
      </c>
      <c r="P3">
        <v>109749.56</v>
      </c>
      <c r="Q3">
        <v>105246</v>
      </c>
      <c r="R3">
        <v>82839.51</v>
      </c>
      <c r="S3">
        <v>173423</v>
      </c>
    </row>
    <row r="4" spans="1:19" s="4" customFormat="1" ht="15" customHeight="1">
      <c r="A4" s="38"/>
      <c r="B4" s="190" t="s">
        <v>67</v>
      </c>
      <c r="C4" s="190"/>
      <c r="D4" s="38"/>
      <c r="E4" s="190" t="s">
        <v>68</v>
      </c>
      <c r="F4" s="190"/>
      <c r="G4" s="38"/>
      <c r="H4" s="190" t="s">
        <v>69</v>
      </c>
      <c r="I4" s="190"/>
      <c r="P4" s="4">
        <v>49.470987</v>
      </c>
      <c r="Q4" s="4">
        <v>50.260274</v>
      </c>
      <c r="R4" s="4">
        <v>36.676712</v>
      </c>
      <c r="S4" s="4">
        <v>60.841096</v>
      </c>
    </row>
    <row r="5" spans="1:20" s="4" customFormat="1" ht="15" customHeight="1">
      <c r="A5" s="39" t="s">
        <v>63</v>
      </c>
      <c r="B5" s="40" t="s">
        <v>64</v>
      </c>
      <c r="C5" s="40" t="s">
        <v>65</v>
      </c>
      <c r="D5" s="40"/>
      <c r="E5" s="40" t="s">
        <v>66</v>
      </c>
      <c r="F5" s="40" t="s">
        <v>65</v>
      </c>
      <c r="G5" s="40"/>
      <c r="H5" s="40" t="s">
        <v>66</v>
      </c>
      <c r="I5" s="40" t="s">
        <v>65</v>
      </c>
      <c r="M5" s="4">
        <v>1</v>
      </c>
      <c r="N5" s="4">
        <v>49.2</v>
      </c>
      <c r="P5" s="4">
        <v>22.75</v>
      </c>
      <c r="Q5" s="4">
        <v>25.0864</v>
      </c>
      <c r="R5" s="4">
        <v>0.7179</v>
      </c>
      <c r="S5" s="4">
        <v>38.1527</v>
      </c>
      <c r="T5" s="4">
        <v>24.01</v>
      </c>
    </row>
    <row r="6" spans="1:25" s="15" customFormat="1" ht="15" customHeight="1">
      <c r="A6" s="77" t="s">
        <v>141</v>
      </c>
      <c r="B6" s="88">
        <v>87406.82</v>
      </c>
      <c r="C6" s="88">
        <v>83965.24</v>
      </c>
      <c r="D6" s="75"/>
      <c r="E6" s="82">
        <v>46.95</v>
      </c>
      <c r="F6" s="82">
        <v>47.5</v>
      </c>
      <c r="G6" s="82"/>
      <c r="H6" s="82">
        <v>22.49</v>
      </c>
      <c r="I6" s="82">
        <v>23.76</v>
      </c>
      <c r="L6" s="145"/>
      <c r="M6" s="145">
        <v>24.69</v>
      </c>
      <c r="N6" s="145">
        <v>23.45</v>
      </c>
      <c r="O6" s="8"/>
      <c r="P6" s="8"/>
      <c r="Q6" s="8"/>
      <c r="X6" s="15">
        <v>109699.02</v>
      </c>
      <c r="Y6" s="15">
        <v>105246</v>
      </c>
    </row>
    <row r="7" spans="1:25" s="15" customFormat="1" ht="15" customHeight="1">
      <c r="A7" s="77" t="s">
        <v>143</v>
      </c>
      <c r="B7" s="88">
        <v>91463.62</v>
      </c>
      <c r="C7" s="88">
        <v>88915.24</v>
      </c>
      <c r="D7" s="75"/>
      <c r="E7" s="82">
        <v>47.16</v>
      </c>
      <c r="F7" s="82">
        <v>47.25</v>
      </c>
      <c r="G7" s="82"/>
      <c r="H7" s="82">
        <v>22.2</v>
      </c>
      <c r="I7" s="82">
        <v>23.36</v>
      </c>
      <c r="L7" s="15" t="s">
        <v>139</v>
      </c>
      <c r="M7" s="8" t="s">
        <v>139</v>
      </c>
      <c r="N7" s="8" t="s">
        <v>139</v>
      </c>
      <c r="O7" s="8" t="s">
        <v>157</v>
      </c>
      <c r="P7" s="8" t="s">
        <v>65</v>
      </c>
      <c r="Q7" s="8"/>
      <c r="X7" s="15">
        <v>49.476754</v>
      </c>
      <c r="Y7" s="15">
        <v>50.29863</v>
      </c>
    </row>
    <row r="8" spans="1:25" s="15" customFormat="1" ht="15" customHeight="1">
      <c r="A8" s="77" t="s">
        <v>149</v>
      </c>
      <c r="B8" s="88">
        <v>98878.47</v>
      </c>
      <c r="C8" s="88">
        <v>98159</v>
      </c>
      <c r="D8" s="75"/>
      <c r="E8" s="82">
        <v>47.72</v>
      </c>
      <c r="F8" s="82">
        <v>47.6</v>
      </c>
      <c r="G8" s="82"/>
      <c r="H8" s="82">
        <v>23.13</v>
      </c>
      <c r="I8" s="82">
        <v>23.87</v>
      </c>
      <c r="L8" s="15" t="s">
        <v>204</v>
      </c>
      <c r="M8" s="8" t="s">
        <v>139</v>
      </c>
      <c r="N8" s="8" t="s">
        <v>139</v>
      </c>
      <c r="O8" s="8" t="s">
        <v>139</v>
      </c>
      <c r="P8" s="8" t="s">
        <v>157</v>
      </c>
      <c r="Q8" s="8" t="s">
        <v>65</v>
      </c>
      <c r="X8" s="15">
        <v>22.9311</v>
      </c>
      <c r="Y8" s="15">
        <v>25.1269</v>
      </c>
    </row>
    <row r="9" spans="1:17" s="15" customFormat="1" ht="15" customHeight="1">
      <c r="A9" s="77" t="s">
        <v>150</v>
      </c>
      <c r="B9" s="88">
        <v>102799.93494252874</v>
      </c>
      <c r="C9" s="88">
        <v>100557.52</v>
      </c>
      <c r="D9" s="75"/>
      <c r="E9" s="82">
        <v>48.690804597701145</v>
      </c>
      <c r="F9" s="82">
        <v>48.8</v>
      </c>
      <c r="G9" s="82"/>
      <c r="H9" s="82">
        <v>24.162413793103433</v>
      </c>
      <c r="I9" s="82">
        <v>24.84</v>
      </c>
      <c r="L9" s="15">
        <v>49.2</v>
      </c>
      <c r="M9" s="8" t="s">
        <v>204</v>
      </c>
      <c r="N9" s="8" t="s">
        <v>203</v>
      </c>
      <c r="O9" s="8"/>
      <c r="P9" s="8">
        <v>23.35</v>
      </c>
      <c r="Q9" s="8">
        <v>24.7</v>
      </c>
    </row>
    <row r="10" spans="1:19" s="15" customFormat="1" ht="15" customHeight="1">
      <c r="A10" s="77" t="s">
        <v>155</v>
      </c>
      <c r="B10" s="88">
        <v>107614.18529411766</v>
      </c>
      <c r="C10" s="88">
        <v>103186</v>
      </c>
      <c r="D10" s="75"/>
      <c r="E10" s="82">
        <v>49.01294117647059</v>
      </c>
      <c r="F10" s="82">
        <v>49.2</v>
      </c>
      <c r="G10" s="82"/>
      <c r="H10" s="82">
        <v>24.0104705882353</v>
      </c>
      <c r="I10" s="82">
        <v>24.61</v>
      </c>
      <c r="K10" s="184" t="s">
        <v>139</v>
      </c>
      <c r="L10" s="184" t="s">
        <v>157</v>
      </c>
      <c r="M10" s="183" t="s">
        <v>65</v>
      </c>
      <c r="N10" s="8" t="s">
        <v>139</v>
      </c>
      <c r="O10" s="8" t="s">
        <v>139</v>
      </c>
      <c r="P10" s="8" t="s">
        <v>157</v>
      </c>
      <c r="Q10" s="8" t="s">
        <v>65</v>
      </c>
      <c r="R10" s="15" t="s">
        <v>65</v>
      </c>
      <c r="S10" s="15" t="s">
        <v>157</v>
      </c>
    </row>
    <row r="11" spans="1:19" s="15" customFormat="1" ht="15" customHeight="1">
      <c r="A11" s="77" t="s">
        <v>156</v>
      </c>
      <c r="B11" s="88">
        <v>107795.1</v>
      </c>
      <c r="C11" s="88">
        <v>104504.62</v>
      </c>
      <c r="D11" s="75"/>
      <c r="E11" s="82">
        <v>48.9</v>
      </c>
      <c r="F11" s="82">
        <v>49.25</v>
      </c>
      <c r="G11" s="82"/>
      <c r="H11" s="82">
        <v>23.3</v>
      </c>
      <c r="I11" s="82">
        <v>23.38</v>
      </c>
      <c r="K11" s="184"/>
      <c r="L11" s="184">
        <v>23.96984</v>
      </c>
      <c r="M11" s="184">
        <v>25.92153</v>
      </c>
      <c r="N11" s="15" t="s">
        <v>203</v>
      </c>
      <c r="P11" s="15">
        <v>112592.71</v>
      </c>
      <c r="Q11" s="15">
        <v>107262.25</v>
      </c>
      <c r="R11" s="15">
        <v>49.25</v>
      </c>
      <c r="S11" s="15">
        <v>48.93690476190475</v>
      </c>
    </row>
    <row r="12" spans="1:19" s="15" customFormat="1" ht="15" customHeight="1">
      <c r="A12" s="77" t="s">
        <v>158</v>
      </c>
      <c r="B12" s="88">
        <v>110174.75648648644</v>
      </c>
      <c r="C12" s="88">
        <v>104504.62</v>
      </c>
      <c r="D12" s="75"/>
      <c r="E12" s="82">
        <v>49.95810810810813</v>
      </c>
      <c r="F12" s="82">
        <v>49.8</v>
      </c>
      <c r="G12" s="82"/>
      <c r="H12" s="82">
        <v>24.030540540540542</v>
      </c>
      <c r="I12" s="82">
        <v>24.545</v>
      </c>
      <c r="K12" s="184"/>
      <c r="L12" s="184">
        <v>50.59</v>
      </c>
      <c r="M12" s="184">
        <v>51.22</v>
      </c>
      <c r="R12" s="15">
        <v>23.38</v>
      </c>
      <c r="S12" s="15">
        <v>23.28178571428571</v>
      </c>
    </row>
    <row r="13" spans="1:19" s="15" customFormat="1" ht="15" customHeight="1">
      <c r="A13" s="77" t="s">
        <v>180</v>
      </c>
      <c r="B13" s="88">
        <v>109749.56</v>
      </c>
      <c r="C13" s="88">
        <v>105246</v>
      </c>
      <c r="D13" s="75"/>
      <c r="E13" s="82">
        <v>49.48</v>
      </c>
      <c r="F13" s="82">
        <v>50.29863</v>
      </c>
      <c r="G13" s="82"/>
      <c r="H13" s="82">
        <v>22.75</v>
      </c>
      <c r="I13" s="82">
        <v>25.0864</v>
      </c>
      <c r="K13" s="184"/>
      <c r="L13" s="184">
        <v>111483.37</v>
      </c>
      <c r="M13" s="184">
        <v>107167.49</v>
      </c>
      <c r="R13" s="15">
        <v>104504.62</v>
      </c>
      <c r="S13" s="15">
        <v>107795.06273809532</v>
      </c>
    </row>
    <row r="14" spans="1:12" s="15" customFormat="1" ht="15" customHeight="1">
      <c r="A14" s="77" t="s">
        <v>194</v>
      </c>
      <c r="B14" s="88">
        <v>112985</v>
      </c>
      <c r="C14" s="88">
        <v>108399</v>
      </c>
      <c r="D14" s="75"/>
      <c r="E14" s="82">
        <v>50.1</v>
      </c>
      <c r="F14" s="82">
        <v>50.6</v>
      </c>
      <c r="G14" s="82"/>
      <c r="H14" s="82">
        <v>24.7</v>
      </c>
      <c r="I14" s="82">
        <v>26</v>
      </c>
      <c r="L14" s="15">
        <v>49.01</v>
      </c>
    </row>
    <row r="15" spans="1:12" s="15" customFormat="1" ht="15" customHeight="1">
      <c r="A15" s="77" t="s">
        <v>198</v>
      </c>
      <c r="B15" s="88">
        <v>112592.71</v>
      </c>
      <c r="C15" s="88">
        <v>107262.25</v>
      </c>
      <c r="D15" s="75"/>
      <c r="E15" s="82">
        <v>49.22</v>
      </c>
      <c r="F15" s="82">
        <v>49.58</v>
      </c>
      <c r="G15" s="82"/>
      <c r="H15" s="82">
        <v>23.35</v>
      </c>
      <c r="I15" s="82">
        <v>24.7</v>
      </c>
      <c r="L15" s="15">
        <v>24.01</v>
      </c>
    </row>
    <row r="16" spans="1:12" s="15" customFormat="1" ht="15" customHeight="1">
      <c r="A16" s="77" t="s">
        <v>200</v>
      </c>
      <c r="B16" s="88">
        <v>111483.37</v>
      </c>
      <c r="C16" s="88">
        <v>107167.49</v>
      </c>
      <c r="E16" s="82">
        <v>50.59</v>
      </c>
      <c r="F16" s="82">
        <v>51.22</v>
      </c>
      <c r="H16" s="82">
        <v>23.96984</v>
      </c>
      <c r="I16" s="82">
        <v>25.92153</v>
      </c>
      <c r="L16" s="15">
        <v>24.01</v>
      </c>
    </row>
    <row r="17" spans="1:9" s="8" customFormat="1" ht="15" customHeight="1">
      <c r="A17" s="9"/>
      <c r="B17" s="9"/>
      <c r="C17" s="9"/>
      <c r="D17" s="9"/>
      <c r="E17" s="9"/>
      <c r="F17" s="9"/>
      <c r="G17" s="9"/>
      <c r="H17" s="9"/>
      <c r="I17" s="9"/>
    </row>
    <row r="19" ht="9.75">
      <c r="P19" t="s">
        <v>163</v>
      </c>
    </row>
    <row r="21" spans="16:20" ht="9.75">
      <c r="P21" t="s">
        <v>160</v>
      </c>
      <c r="R21" t="s">
        <v>161</v>
      </c>
      <c r="T21" t="s">
        <v>162</v>
      </c>
    </row>
    <row r="22" spans="2:21" ht="9.75">
      <c r="B22" s="42"/>
      <c r="E22" s="1"/>
      <c r="G22" s="1"/>
      <c r="H22" s="1"/>
      <c r="J22" s="1"/>
      <c r="P22" t="s">
        <v>157</v>
      </c>
      <c r="Q22" t="s">
        <v>65</v>
      </c>
      <c r="R22" t="s">
        <v>157</v>
      </c>
      <c r="S22" t="s">
        <v>65</v>
      </c>
      <c r="T22" t="s">
        <v>157</v>
      </c>
      <c r="U22" t="s">
        <v>65</v>
      </c>
    </row>
    <row r="23" spans="2:21" ht="9.75">
      <c r="B23" t="s">
        <v>139</v>
      </c>
      <c r="C23" t="s">
        <v>157</v>
      </c>
      <c r="P23">
        <v>110174.75648648644</v>
      </c>
      <c r="Q23">
        <v>104504.62</v>
      </c>
      <c r="R23">
        <v>49.95810810810813</v>
      </c>
      <c r="S23">
        <v>49.8</v>
      </c>
      <c r="T23">
        <v>24.030540540540542</v>
      </c>
      <c r="U23">
        <v>24.545</v>
      </c>
    </row>
    <row r="24" ht="9.75">
      <c r="C24">
        <v>102791.62</v>
      </c>
    </row>
    <row r="25" ht="9.75">
      <c r="C25">
        <v>47.0902</v>
      </c>
    </row>
    <row r="26" ht="9.75">
      <c r="C26">
        <v>20.4119</v>
      </c>
    </row>
    <row r="27" spans="16:38" ht="14.25">
      <c r="P27" s="144" t="s">
        <v>191</v>
      </c>
      <c r="Q27" s="144"/>
      <c r="R27" s="144"/>
      <c r="S27" s="144"/>
      <c r="V27" t="s">
        <v>139</v>
      </c>
      <c r="W27" t="s">
        <v>139</v>
      </c>
      <c r="X27" t="s">
        <v>139</v>
      </c>
      <c r="Z27">
        <v>24</v>
      </c>
      <c r="AB27">
        <v>25</v>
      </c>
      <c r="AD27">
        <v>29</v>
      </c>
      <c r="AF27">
        <v>30</v>
      </c>
      <c r="AH27">
        <v>50</v>
      </c>
      <c r="AJ27">
        <v>51</v>
      </c>
      <c r="AL27">
        <v>55</v>
      </c>
    </row>
    <row r="28" spans="16:39" ht="14.25">
      <c r="P28" s="144" t="s">
        <v>139</v>
      </c>
      <c r="Q28" s="144" t="s">
        <v>139</v>
      </c>
      <c r="R28" s="144" t="s">
        <v>157</v>
      </c>
      <c r="S28" s="144" t="s">
        <v>65</v>
      </c>
      <c r="X28" t="s">
        <v>157</v>
      </c>
      <c r="Y28" t="s">
        <v>65</v>
      </c>
      <c r="Z28" t="s">
        <v>157</v>
      </c>
      <c r="AA28" t="s">
        <v>65</v>
      </c>
      <c r="AB28" t="s">
        <v>157</v>
      </c>
      <c r="AC28" t="s">
        <v>65</v>
      </c>
      <c r="AD28" t="s">
        <v>157</v>
      </c>
      <c r="AE28" t="s">
        <v>65</v>
      </c>
      <c r="AF28" t="s">
        <v>157</v>
      </c>
      <c r="AG28" t="s">
        <v>65</v>
      </c>
      <c r="AH28" t="s">
        <v>157</v>
      </c>
      <c r="AI28" t="s">
        <v>65</v>
      </c>
      <c r="AJ28" t="s">
        <v>157</v>
      </c>
      <c r="AK28" t="s">
        <v>65</v>
      </c>
      <c r="AL28" t="s">
        <v>157</v>
      </c>
      <c r="AM28" t="s">
        <v>65</v>
      </c>
    </row>
    <row r="29" spans="16:39" ht="14.25">
      <c r="P29" s="144" t="s">
        <v>182</v>
      </c>
      <c r="Q29" s="144"/>
      <c r="R29" s="144">
        <v>150453.5</v>
      </c>
      <c r="S29" s="144">
        <v>150453.5</v>
      </c>
      <c r="V29">
        <v>24</v>
      </c>
      <c r="X29">
        <v>87635.96</v>
      </c>
      <c r="Y29">
        <v>87792</v>
      </c>
      <c r="Z29" t="s">
        <v>192</v>
      </c>
      <c r="AA29" t="s">
        <v>192</v>
      </c>
      <c r="AB29" t="s">
        <v>192</v>
      </c>
      <c r="AC29" t="s">
        <v>192</v>
      </c>
      <c r="AD29">
        <v>89542.34</v>
      </c>
      <c r="AE29">
        <v>89361.79</v>
      </c>
      <c r="AF29">
        <v>80085.12</v>
      </c>
      <c r="AG29">
        <v>80524</v>
      </c>
      <c r="AH29" t="s">
        <v>192</v>
      </c>
      <c r="AI29" t="s">
        <v>192</v>
      </c>
      <c r="AJ29">
        <v>79119.25</v>
      </c>
      <c r="AK29">
        <v>77854</v>
      </c>
      <c r="AL29" t="s">
        <v>192</v>
      </c>
      <c r="AM29" t="s">
        <v>192</v>
      </c>
    </row>
    <row r="30" spans="16:39" ht="14.25">
      <c r="P30" s="144"/>
      <c r="Q30" s="144"/>
      <c r="R30" s="144">
        <v>53.3</v>
      </c>
      <c r="S30" s="144">
        <v>53.3</v>
      </c>
      <c r="X30">
        <v>44.3</v>
      </c>
      <c r="Y30">
        <v>46</v>
      </c>
      <c r="Z30" t="s">
        <v>192</v>
      </c>
      <c r="AA30" t="s">
        <v>192</v>
      </c>
      <c r="AB30" t="s">
        <v>192</v>
      </c>
      <c r="AC30" t="s">
        <v>192</v>
      </c>
      <c r="AD30">
        <v>43.2</v>
      </c>
      <c r="AE30">
        <v>43.2</v>
      </c>
      <c r="AF30">
        <v>37</v>
      </c>
      <c r="AG30">
        <v>31.6</v>
      </c>
      <c r="AH30" t="s">
        <v>192</v>
      </c>
      <c r="AI30" t="s">
        <v>192</v>
      </c>
      <c r="AJ30">
        <v>42.9</v>
      </c>
      <c r="AK30">
        <v>41.5</v>
      </c>
      <c r="AL30" t="s">
        <v>192</v>
      </c>
      <c r="AM30" t="s">
        <v>192</v>
      </c>
    </row>
    <row r="31" spans="16:39" ht="14.25">
      <c r="P31" s="144"/>
      <c r="Q31" s="144"/>
      <c r="R31" s="144">
        <v>12.09</v>
      </c>
      <c r="S31" s="144">
        <v>12.09</v>
      </c>
      <c r="X31">
        <v>16.73</v>
      </c>
      <c r="Y31">
        <v>17.17</v>
      </c>
      <c r="Z31" t="s">
        <v>192</v>
      </c>
      <c r="AA31" t="s">
        <v>192</v>
      </c>
      <c r="AB31" t="s">
        <v>192</v>
      </c>
      <c r="AC31" t="s">
        <v>192</v>
      </c>
      <c r="AD31">
        <v>15.45</v>
      </c>
      <c r="AE31">
        <v>12.74</v>
      </c>
      <c r="AF31">
        <v>8.7</v>
      </c>
      <c r="AG31">
        <v>6.03</v>
      </c>
      <c r="AH31" t="s">
        <v>192</v>
      </c>
      <c r="AI31" t="s">
        <v>192</v>
      </c>
      <c r="AJ31">
        <v>10.37</v>
      </c>
      <c r="AK31">
        <v>8.65</v>
      </c>
      <c r="AL31" t="s">
        <v>192</v>
      </c>
      <c r="AM31" t="s">
        <v>192</v>
      </c>
    </row>
    <row r="32" spans="16:39" ht="14.25">
      <c r="P32" s="144" t="s">
        <v>183</v>
      </c>
      <c r="Q32" s="144"/>
      <c r="R32" s="144">
        <v>126325</v>
      </c>
      <c r="S32" s="144">
        <v>126325</v>
      </c>
      <c r="V32">
        <v>25</v>
      </c>
      <c r="X32">
        <v>75265.3</v>
      </c>
      <c r="Y32">
        <v>77604</v>
      </c>
      <c r="Z32" t="s">
        <v>192</v>
      </c>
      <c r="AA32" t="s">
        <v>192</v>
      </c>
      <c r="AB32" t="s">
        <v>192</v>
      </c>
      <c r="AC32" t="s">
        <v>192</v>
      </c>
      <c r="AD32">
        <v>87792</v>
      </c>
      <c r="AE32">
        <v>87792</v>
      </c>
      <c r="AF32">
        <v>76684.5</v>
      </c>
      <c r="AG32">
        <v>77887.5</v>
      </c>
      <c r="AH32" t="s">
        <v>192</v>
      </c>
      <c r="AI32" t="s">
        <v>192</v>
      </c>
      <c r="AJ32" t="s">
        <v>192</v>
      </c>
      <c r="AK32" t="s">
        <v>192</v>
      </c>
      <c r="AL32" t="s">
        <v>192</v>
      </c>
      <c r="AM32" t="s">
        <v>192</v>
      </c>
    </row>
    <row r="33" spans="16:39" ht="14.25">
      <c r="P33" s="144"/>
      <c r="Q33" s="144"/>
      <c r="R33" s="144">
        <v>56.9</v>
      </c>
      <c r="S33" s="144">
        <v>56.9</v>
      </c>
      <c r="X33">
        <v>43</v>
      </c>
      <c r="Y33">
        <v>45.7</v>
      </c>
      <c r="Z33" t="s">
        <v>192</v>
      </c>
      <c r="AA33" t="s">
        <v>192</v>
      </c>
      <c r="AB33" t="s">
        <v>192</v>
      </c>
      <c r="AC33" t="s">
        <v>192</v>
      </c>
      <c r="AD33">
        <v>40.3</v>
      </c>
      <c r="AE33">
        <v>40.3</v>
      </c>
      <c r="AF33">
        <v>36.4</v>
      </c>
      <c r="AG33">
        <v>35</v>
      </c>
      <c r="AH33" t="s">
        <v>192</v>
      </c>
      <c r="AI33" t="s">
        <v>192</v>
      </c>
      <c r="AJ33" t="s">
        <v>192</v>
      </c>
      <c r="AK33" t="s">
        <v>192</v>
      </c>
      <c r="AL33" t="s">
        <v>192</v>
      </c>
      <c r="AM33" t="s">
        <v>192</v>
      </c>
    </row>
    <row r="34" spans="16:39" ht="14.25">
      <c r="P34" s="144"/>
      <c r="Q34" s="144"/>
      <c r="R34" s="144">
        <v>25.28</v>
      </c>
      <c r="S34" s="144">
        <v>25.28</v>
      </c>
      <c r="X34">
        <v>16.62</v>
      </c>
      <c r="Y34">
        <v>17.51</v>
      </c>
      <c r="Z34" t="s">
        <v>192</v>
      </c>
      <c r="AA34" t="s">
        <v>192</v>
      </c>
      <c r="AB34" t="s">
        <v>192</v>
      </c>
      <c r="AC34" t="s">
        <v>192</v>
      </c>
      <c r="AD34">
        <v>12.18</v>
      </c>
      <c r="AE34">
        <v>12.18</v>
      </c>
      <c r="AF34">
        <v>10.41</v>
      </c>
      <c r="AG34">
        <v>10.72</v>
      </c>
      <c r="AH34" t="s">
        <v>192</v>
      </c>
      <c r="AI34" t="s">
        <v>192</v>
      </c>
      <c r="AJ34" t="s">
        <v>192</v>
      </c>
      <c r="AK34" t="s">
        <v>192</v>
      </c>
      <c r="AL34" t="s">
        <v>192</v>
      </c>
      <c r="AM34" t="s">
        <v>192</v>
      </c>
    </row>
    <row r="35" spans="16:39" ht="14.25">
      <c r="P35" s="144" t="s">
        <v>184</v>
      </c>
      <c r="Q35" s="144"/>
      <c r="R35" s="144">
        <v>101810.89625000008</v>
      </c>
      <c r="S35" s="144">
        <v>102006.24</v>
      </c>
      <c r="V35">
        <v>26</v>
      </c>
      <c r="X35">
        <v>94748.39</v>
      </c>
      <c r="Y35">
        <v>96355.93</v>
      </c>
      <c r="Z35" t="s">
        <v>192</v>
      </c>
      <c r="AA35" t="s">
        <v>192</v>
      </c>
      <c r="AB35" t="s">
        <v>192</v>
      </c>
      <c r="AC35" t="s">
        <v>192</v>
      </c>
      <c r="AD35" t="s">
        <v>192</v>
      </c>
      <c r="AE35" t="s">
        <v>192</v>
      </c>
      <c r="AF35" t="s">
        <v>192</v>
      </c>
      <c r="AG35" t="s">
        <v>192</v>
      </c>
      <c r="AH35" t="s">
        <v>192</v>
      </c>
      <c r="AI35" t="s">
        <v>192</v>
      </c>
      <c r="AJ35" t="s">
        <v>192</v>
      </c>
      <c r="AK35" t="s">
        <v>192</v>
      </c>
      <c r="AL35" t="s">
        <v>192</v>
      </c>
      <c r="AM35" t="s">
        <v>192</v>
      </c>
    </row>
    <row r="36" spans="16:39" ht="14.25">
      <c r="P36" s="144"/>
      <c r="Q36" s="144"/>
      <c r="R36" s="144">
        <v>47.54687499999999</v>
      </c>
      <c r="S36" s="144">
        <v>48.5</v>
      </c>
      <c r="X36">
        <v>46.2</v>
      </c>
      <c r="Y36">
        <v>46.9</v>
      </c>
      <c r="Z36" t="s">
        <v>192</v>
      </c>
      <c r="AA36" t="s">
        <v>192</v>
      </c>
      <c r="AB36" t="s">
        <v>192</v>
      </c>
      <c r="AC36" t="s">
        <v>192</v>
      </c>
      <c r="AD36" t="s">
        <v>192</v>
      </c>
      <c r="AE36" t="s">
        <v>192</v>
      </c>
      <c r="AF36" t="s">
        <v>192</v>
      </c>
      <c r="AG36" t="s">
        <v>192</v>
      </c>
      <c r="AH36" t="s">
        <v>192</v>
      </c>
      <c r="AI36" t="s">
        <v>192</v>
      </c>
      <c r="AJ36" t="s">
        <v>192</v>
      </c>
      <c r="AK36" t="s">
        <v>192</v>
      </c>
      <c r="AL36" t="s">
        <v>192</v>
      </c>
      <c r="AM36" t="s">
        <v>192</v>
      </c>
    </row>
    <row r="37" spans="16:39" ht="14.25">
      <c r="P37" s="144"/>
      <c r="Q37" s="144"/>
      <c r="R37" s="144">
        <v>22.623750000000005</v>
      </c>
      <c r="S37" s="144">
        <v>22.93</v>
      </c>
      <c r="X37">
        <v>19.99</v>
      </c>
      <c r="Y37">
        <v>21.52</v>
      </c>
      <c r="Z37" t="s">
        <v>192</v>
      </c>
      <c r="AA37" t="s">
        <v>192</v>
      </c>
      <c r="AB37" t="s">
        <v>192</v>
      </c>
      <c r="AC37" t="s">
        <v>192</v>
      </c>
      <c r="AD37" t="s">
        <v>192</v>
      </c>
      <c r="AE37" t="s">
        <v>192</v>
      </c>
      <c r="AF37" t="s">
        <v>192</v>
      </c>
      <c r="AG37" t="s">
        <v>192</v>
      </c>
      <c r="AH37" t="s">
        <v>192</v>
      </c>
      <c r="AI37" t="s">
        <v>192</v>
      </c>
      <c r="AJ37" t="s">
        <v>192</v>
      </c>
      <c r="AK37" t="s">
        <v>192</v>
      </c>
      <c r="AL37" t="s">
        <v>192</v>
      </c>
      <c r="AM37" t="s">
        <v>192</v>
      </c>
    </row>
    <row r="38" spans="16:39" ht="14.25">
      <c r="P38" s="144" t="s">
        <v>185</v>
      </c>
      <c r="Q38" s="144"/>
      <c r="R38" s="144">
        <v>107551.2</v>
      </c>
      <c r="S38" s="144">
        <v>107154</v>
      </c>
      <c r="V38">
        <v>27</v>
      </c>
      <c r="X38">
        <v>91124.51</v>
      </c>
      <c r="Y38">
        <v>92846.22</v>
      </c>
      <c r="Z38" t="s">
        <v>192</v>
      </c>
      <c r="AA38" t="s">
        <v>192</v>
      </c>
      <c r="AB38" t="s">
        <v>192</v>
      </c>
      <c r="AC38" t="s">
        <v>192</v>
      </c>
      <c r="AD38" t="s">
        <v>192</v>
      </c>
      <c r="AE38" t="s">
        <v>192</v>
      </c>
      <c r="AF38" t="s">
        <v>192</v>
      </c>
      <c r="AG38" t="s">
        <v>192</v>
      </c>
      <c r="AH38" t="s">
        <v>192</v>
      </c>
      <c r="AI38" t="s">
        <v>192</v>
      </c>
      <c r="AJ38" t="s">
        <v>192</v>
      </c>
      <c r="AK38" t="s">
        <v>192</v>
      </c>
      <c r="AL38" t="s">
        <v>192</v>
      </c>
      <c r="AM38" t="s">
        <v>192</v>
      </c>
    </row>
    <row r="39" spans="16:39" ht="14.25">
      <c r="P39" s="144"/>
      <c r="Q39" s="144"/>
      <c r="R39" s="144">
        <v>51.64</v>
      </c>
      <c r="S39" s="144">
        <v>52.7</v>
      </c>
      <c r="X39">
        <v>45.3</v>
      </c>
      <c r="Y39">
        <v>46.1</v>
      </c>
      <c r="Z39" t="s">
        <v>192</v>
      </c>
      <c r="AA39" t="s">
        <v>192</v>
      </c>
      <c r="AB39" t="s">
        <v>192</v>
      </c>
      <c r="AC39" t="s">
        <v>192</v>
      </c>
      <c r="AD39" t="s">
        <v>192</v>
      </c>
      <c r="AE39" t="s">
        <v>192</v>
      </c>
      <c r="AF39" t="s">
        <v>192</v>
      </c>
      <c r="AG39" t="s">
        <v>192</v>
      </c>
      <c r="AH39" t="s">
        <v>192</v>
      </c>
      <c r="AI39" t="s">
        <v>192</v>
      </c>
      <c r="AJ39" t="s">
        <v>192</v>
      </c>
      <c r="AK39" t="s">
        <v>192</v>
      </c>
      <c r="AL39" t="s">
        <v>192</v>
      </c>
      <c r="AM39" t="s">
        <v>192</v>
      </c>
    </row>
    <row r="40" spans="16:39" ht="14.25">
      <c r="P40" s="144"/>
      <c r="Q40" s="144"/>
      <c r="R40" s="144">
        <v>26.216</v>
      </c>
      <c r="S40" s="144">
        <v>24.05</v>
      </c>
      <c r="X40">
        <v>19.16</v>
      </c>
      <c r="Y40">
        <v>20.13</v>
      </c>
      <c r="Z40" t="s">
        <v>192</v>
      </c>
      <c r="AA40" t="s">
        <v>192</v>
      </c>
      <c r="AB40" t="s">
        <v>192</v>
      </c>
      <c r="AC40" t="s">
        <v>192</v>
      </c>
      <c r="AD40" t="s">
        <v>192</v>
      </c>
      <c r="AE40" t="s">
        <v>192</v>
      </c>
      <c r="AF40" t="s">
        <v>192</v>
      </c>
      <c r="AG40" t="s">
        <v>192</v>
      </c>
      <c r="AH40" t="s">
        <v>192</v>
      </c>
      <c r="AI40" t="s">
        <v>192</v>
      </c>
      <c r="AJ40" t="s">
        <v>192</v>
      </c>
      <c r="AK40" t="s">
        <v>192</v>
      </c>
      <c r="AL40" t="s">
        <v>192</v>
      </c>
      <c r="AM40" t="s">
        <v>192</v>
      </c>
    </row>
    <row r="41" spans="16:39" ht="14.25">
      <c r="P41" s="144" t="s">
        <v>186</v>
      </c>
      <c r="Q41" s="144"/>
      <c r="R41" s="144">
        <v>106660.19047619047</v>
      </c>
      <c r="S41" s="144">
        <v>106162</v>
      </c>
      <c r="V41">
        <v>28</v>
      </c>
      <c r="X41">
        <v>86423.85</v>
      </c>
      <c r="Y41">
        <v>87792</v>
      </c>
      <c r="Z41" t="s">
        <v>192</v>
      </c>
      <c r="AA41" t="s">
        <v>192</v>
      </c>
      <c r="AB41" t="s">
        <v>192</v>
      </c>
      <c r="AC41" t="s">
        <v>192</v>
      </c>
      <c r="AD41" t="s">
        <v>192</v>
      </c>
      <c r="AE41" t="s">
        <v>192</v>
      </c>
      <c r="AF41" t="s">
        <v>192</v>
      </c>
      <c r="AG41" t="s">
        <v>192</v>
      </c>
      <c r="AH41" t="s">
        <v>192</v>
      </c>
      <c r="AI41" t="s">
        <v>192</v>
      </c>
      <c r="AJ41" t="s">
        <v>192</v>
      </c>
      <c r="AK41" t="s">
        <v>192</v>
      </c>
      <c r="AL41" t="s">
        <v>192</v>
      </c>
      <c r="AM41" t="s">
        <v>192</v>
      </c>
    </row>
    <row r="42" spans="16:39" ht="14.25">
      <c r="P42" s="144"/>
      <c r="Q42" s="144"/>
      <c r="R42" s="144">
        <v>50.090476190476195</v>
      </c>
      <c r="S42" s="144">
        <v>50.2</v>
      </c>
      <c r="X42">
        <v>45.7</v>
      </c>
      <c r="Y42">
        <v>46.2</v>
      </c>
      <c r="Z42" t="s">
        <v>192</v>
      </c>
      <c r="AA42" t="s">
        <v>192</v>
      </c>
      <c r="AB42" t="s">
        <v>192</v>
      </c>
      <c r="AC42" t="s">
        <v>192</v>
      </c>
      <c r="AD42" t="s">
        <v>192</v>
      </c>
      <c r="AE42" t="s">
        <v>192</v>
      </c>
      <c r="AF42" t="s">
        <v>192</v>
      </c>
      <c r="AG42" t="s">
        <v>192</v>
      </c>
      <c r="AH42" t="s">
        <v>192</v>
      </c>
      <c r="AI42" t="s">
        <v>192</v>
      </c>
      <c r="AJ42" t="s">
        <v>192</v>
      </c>
      <c r="AK42" t="s">
        <v>192</v>
      </c>
      <c r="AL42" t="s">
        <v>192</v>
      </c>
      <c r="AM42" t="s">
        <v>192</v>
      </c>
    </row>
    <row r="43" spans="16:39" ht="14.25">
      <c r="P43" s="144"/>
      <c r="Q43" s="144"/>
      <c r="R43" s="144">
        <v>23.632857142857144</v>
      </c>
      <c r="S43" s="144">
        <v>25.21</v>
      </c>
      <c r="X43">
        <v>18.98</v>
      </c>
      <c r="Y43">
        <v>19.36</v>
      </c>
      <c r="Z43" t="s">
        <v>192</v>
      </c>
      <c r="AA43" t="s">
        <v>192</v>
      </c>
      <c r="AB43" t="s">
        <v>192</v>
      </c>
      <c r="AC43" t="s">
        <v>192</v>
      </c>
      <c r="AD43" t="s">
        <v>192</v>
      </c>
      <c r="AE43" t="s">
        <v>192</v>
      </c>
      <c r="AF43" t="s">
        <v>192</v>
      </c>
      <c r="AG43" t="s">
        <v>192</v>
      </c>
      <c r="AH43" t="s">
        <v>192</v>
      </c>
      <c r="AI43" t="s">
        <v>192</v>
      </c>
      <c r="AJ43" t="s">
        <v>192</v>
      </c>
      <c r="AK43" t="s">
        <v>192</v>
      </c>
      <c r="AL43" t="s">
        <v>192</v>
      </c>
      <c r="AM43" t="s">
        <v>192</v>
      </c>
    </row>
    <row r="44" spans="16:39" ht="14.25">
      <c r="P44" s="144" t="s">
        <v>187</v>
      </c>
      <c r="Q44" s="144"/>
      <c r="R44" s="144">
        <v>123194.5</v>
      </c>
      <c r="S44" s="144">
        <v>125251</v>
      </c>
      <c r="V44">
        <v>29</v>
      </c>
      <c r="X44">
        <v>78414.27</v>
      </c>
      <c r="Y44">
        <v>77604</v>
      </c>
      <c r="Z44">
        <v>87174.7</v>
      </c>
      <c r="AA44">
        <v>87792</v>
      </c>
      <c r="AB44" t="s">
        <v>192</v>
      </c>
      <c r="AC44" t="s">
        <v>192</v>
      </c>
      <c r="AD44" t="s">
        <v>192</v>
      </c>
      <c r="AE44" t="s">
        <v>192</v>
      </c>
      <c r="AF44">
        <v>77699.37</v>
      </c>
      <c r="AG44">
        <v>77604</v>
      </c>
      <c r="AH44">
        <v>83254</v>
      </c>
      <c r="AI44">
        <v>83254</v>
      </c>
      <c r="AJ44">
        <v>77657.26</v>
      </c>
      <c r="AK44">
        <v>77604</v>
      </c>
      <c r="AL44" t="s">
        <v>192</v>
      </c>
      <c r="AM44" t="s">
        <v>192</v>
      </c>
    </row>
    <row r="45" spans="16:39" ht="14.25">
      <c r="P45" s="144"/>
      <c r="Q45" s="144"/>
      <c r="R45" s="144">
        <v>51.675</v>
      </c>
      <c r="S45" s="144">
        <v>51.45</v>
      </c>
      <c r="X45">
        <v>42.7</v>
      </c>
      <c r="Y45">
        <v>43.9</v>
      </c>
      <c r="Z45">
        <v>41.4</v>
      </c>
      <c r="AA45">
        <v>42</v>
      </c>
      <c r="AB45" t="s">
        <v>192</v>
      </c>
      <c r="AC45" t="s">
        <v>192</v>
      </c>
      <c r="AD45" t="s">
        <v>192</v>
      </c>
      <c r="AE45" t="s">
        <v>192</v>
      </c>
      <c r="AF45">
        <v>40.8</v>
      </c>
      <c r="AG45">
        <v>40.8</v>
      </c>
      <c r="AH45">
        <v>48.1</v>
      </c>
      <c r="AI45">
        <v>48.1</v>
      </c>
      <c r="AJ45">
        <v>42.7</v>
      </c>
      <c r="AK45">
        <v>41.9</v>
      </c>
      <c r="AL45" t="s">
        <v>192</v>
      </c>
      <c r="AM45" t="s">
        <v>192</v>
      </c>
    </row>
    <row r="46" spans="16:39" ht="14.25">
      <c r="P46" s="144"/>
      <c r="Q46" s="144"/>
      <c r="R46" s="144">
        <v>26.075000000000003</v>
      </c>
      <c r="S46" s="144">
        <v>25.995</v>
      </c>
      <c r="X46">
        <v>15</v>
      </c>
      <c r="Y46">
        <v>15.02</v>
      </c>
      <c r="Z46">
        <v>10.41</v>
      </c>
      <c r="AA46">
        <v>9.92</v>
      </c>
      <c r="AB46" t="s">
        <v>192</v>
      </c>
      <c r="AC46" t="s">
        <v>192</v>
      </c>
      <c r="AD46" t="s">
        <v>192</v>
      </c>
      <c r="AE46" t="s">
        <v>192</v>
      </c>
      <c r="AF46">
        <v>14.24</v>
      </c>
      <c r="AG46">
        <v>13.92</v>
      </c>
      <c r="AH46">
        <v>25.73</v>
      </c>
      <c r="AI46">
        <v>25.73</v>
      </c>
      <c r="AJ46">
        <v>14.28</v>
      </c>
      <c r="AK46">
        <v>13.4</v>
      </c>
      <c r="AL46" t="s">
        <v>192</v>
      </c>
      <c r="AM46" t="s">
        <v>192</v>
      </c>
    </row>
    <row r="47" spans="16:39" ht="14.25">
      <c r="P47" s="144" t="s">
        <v>188</v>
      </c>
      <c r="Q47" s="144"/>
      <c r="R47" s="144">
        <v>136443</v>
      </c>
      <c r="S47" s="144">
        <v>136443</v>
      </c>
      <c r="V47">
        <v>30</v>
      </c>
      <c r="X47">
        <v>76261.27</v>
      </c>
      <c r="Y47">
        <v>77604</v>
      </c>
      <c r="Z47">
        <v>87792</v>
      </c>
      <c r="AA47">
        <v>87792</v>
      </c>
      <c r="AB47">
        <v>87792</v>
      </c>
      <c r="AC47">
        <v>87792</v>
      </c>
      <c r="AD47">
        <v>78620.26</v>
      </c>
      <c r="AE47">
        <v>77604</v>
      </c>
      <c r="AF47" t="s">
        <v>192</v>
      </c>
      <c r="AG47" t="s">
        <v>192</v>
      </c>
      <c r="AH47" t="s">
        <v>192</v>
      </c>
      <c r="AI47" t="s">
        <v>192</v>
      </c>
      <c r="AJ47">
        <v>76282.29</v>
      </c>
      <c r="AK47">
        <v>77604</v>
      </c>
      <c r="AL47">
        <v>87792</v>
      </c>
      <c r="AM47">
        <v>87792</v>
      </c>
    </row>
    <row r="48" spans="16:39" ht="14.25">
      <c r="P48" s="144"/>
      <c r="Q48" s="144"/>
      <c r="R48" s="144">
        <v>49.9</v>
      </c>
      <c r="S48" s="144">
        <v>49.9</v>
      </c>
      <c r="X48">
        <v>41.3</v>
      </c>
      <c r="Y48">
        <v>42.2</v>
      </c>
      <c r="Z48">
        <v>51.3</v>
      </c>
      <c r="AA48">
        <v>51.3</v>
      </c>
      <c r="AB48">
        <v>42.2</v>
      </c>
      <c r="AC48">
        <v>42.2</v>
      </c>
      <c r="AD48">
        <v>42.3</v>
      </c>
      <c r="AE48">
        <v>43.1</v>
      </c>
      <c r="AF48" t="s">
        <v>192</v>
      </c>
      <c r="AG48" t="s">
        <v>192</v>
      </c>
      <c r="AH48" t="s">
        <v>192</v>
      </c>
      <c r="AI48" t="s">
        <v>192</v>
      </c>
      <c r="AJ48">
        <v>42</v>
      </c>
      <c r="AK48">
        <v>43.6</v>
      </c>
      <c r="AL48">
        <v>56.4</v>
      </c>
      <c r="AM48">
        <v>56.4</v>
      </c>
    </row>
    <row r="49" spans="16:39" ht="14.25">
      <c r="P49" s="144"/>
      <c r="Q49" s="144"/>
      <c r="R49" s="144">
        <v>26.24</v>
      </c>
      <c r="S49" s="144">
        <v>26.24</v>
      </c>
      <c r="X49">
        <v>14.09</v>
      </c>
      <c r="Y49">
        <v>13.62</v>
      </c>
      <c r="Z49">
        <v>23.88</v>
      </c>
      <c r="AA49">
        <v>23.88</v>
      </c>
      <c r="AB49">
        <v>17.32</v>
      </c>
      <c r="AC49">
        <v>17.32</v>
      </c>
      <c r="AD49">
        <v>14.42</v>
      </c>
      <c r="AE49">
        <v>13.7</v>
      </c>
      <c r="AF49" t="s">
        <v>192</v>
      </c>
      <c r="AG49" t="s">
        <v>192</v>
      </c>
      <c r="AH49" t="s">
        <v>192</v>
      </c>
      <c r="AI49" t="s">
        <v>192</v>
      </c>
      <c r="AJ49">
        <v>13.33</v>
      </c>
      <c r="AK49">
        <v>13.01</v>
      </c>
      <c r="AL49">
        <v>26.2</v>
      </c>
      <c r="AM49">
        <v>26.2</v>
      </c>
    </row>
    <row r="50" spans="16:39" ht="14.25">
      <c r="P50" s="144" t="s">
        <v>189</v>
      </c>
      <c r="Q50" s="144"/>
      <c r="R50" s="144">
        <v>127539.3</v>
      </c>
      <c r="S50" s="144">
        <v>127539.3</v>
      </c>
      <c r="V50">
        <v>31</v>
      </c>
      <c r="X50">
        <v>83723.09</v>
      </c>
      <c r="Y50">
        <v>87792</v>
      </c>
      <c r="Z50" t="s">
        <v>192</v>
      </c>
      <c r="AA50" t="s">
        <v>192</v>
      </c>
      <c r="AB50" t="s">
        <v>192</v>
      </c>
      <c r="AC50" t="s">
        <v>192</v>
      </c>
      <c r="AD50" t="s">
        <v>192</v>
      </c>
      <c r="AE50" t="s">
        <v>192</v>
      </c>
      <c r="AF50" t="s">
        <v>192</v>
      </c>
      <c r="AG50" t="s">
        <v>192</v>
      </c>
      <c r="AH50" t="s">
        <v>192</v>
      </c>
      <c r="AI50" t="s">
        <v>192</v>
      </c>
      <c r="AJ50" t="s">
        <v>192</v>
      </c>
      <c r="AK50" t="s">
        <v>192</v>
      </c>
      <c r="AL50" t="s">
        <v>192</v>
      </c>
      <c r="AM50" t="s">
        <v>192</v>
      </c>
    </row>
    <row r="51" spans="16:39" ht="14.25">
      <c r="P51" s="144"/>
      <c r="Q51" s="144"/>
      <c r="R51" s="144">
        <v>52.4</v>
      </c>
      <c r="S51" s="144">
        <v>52.4</v>
      </c>
      <c r="X51">
        <v>43.4</v>
      </c>
      <c r="Y51">
        <v>45.6</v>
      </c>
      <c r="Z51" t="s">
        <v>192</v>
      </c>
      <c r="AA51" t="s">
        <v>192</v>
      </c>
      <c r="AB51" t="s">
        <v>192</v>
      </c>
      <c r="AC51" t="s">
        <v>192</v>
      </c>
      <c r="AD51" t="s">
        <v>192</v>
      </c>
      <c r="AE51" t="s">
        <v>192</v>
      </c>
      <c r="AF51" t="s">
        <v>192</v>
      </c>
      <c r="AG51" t="s">
        <v>192</v>
      </c>
      <c r="AH51" t="s">
        <v>192</v>
      </c>
      <c r="AI51" t="s">
        <v>192</v>
      </c>
      <c r="AJ51" t="s">
        <v>192</v>
      </c>
      <c r="AK51" t="s">
        <v>192</v>
      </c>
      <c r="AL51" t="s">
        <v>192</v>
      </c>
      <c r="AM51" t="s">
        <v>192</v>
      </c>
    </row>
    <row r="52" spans="16:39" ht="14.25">
      <c r="P52" s="144"/>
      <c r="Q52" s="144"/>
      <c r="R52" s="144">
        <v>26.62</v>
      </c>
      <c r="S52" s="144">
        <v>26.62</v>
      </c>
      <c r="X52">
        <v>17.4</v>
      </c>
      <c r="Y52">
        <v>18.5</v>
      </c>
      <c r="Z52" t="s">
        <v>192</v>
      </c>
      <c r="AA52" t="s">
        <v>192</v>
      </c>
      <c r="AB52" t="s">
        <v>192</v>
      </c>
      <c r="AC52" t="s">
        <v>192</v>
      </c>
      <c r="AD52" t="s">
        <v>192</v>
      </c>
      <c r="AE52" t="s">
        <v>192</v>
      </c>
      <c r="AF52" t="s">
        <v>192</v>
      </c>
      <c r="AG52" t="s">
        <v>192</v>
      </c>
      <c r="AH52" t="s">
        <v>192</v>
      </c>
      <c r="AI52" t="s">
        <v>192</v>
      </c>
      <c r="AJ52" t="s">
        <v>192</v>
      </c>
      <c r="AK52" t="s">
        <v>192</v>
      </c>
      <c r="AL52" t="s">
        <v>192</v>
      </c>
      <c r="AM52" t="s">
        <v>192</v>
      </c>
    </row>
    <row r="53" spans="16:39" ht="14.25">
      <c r="P53" s="144" t="s">
        <v>190</v>
      </c>
      <c r="Q53" s="144"/>
      <c r="R53" s="144">
        <v>133338.7142857143</v>
      </c>
      <c r="S53" s="144">
        <v>142404</v>
      </c>
      <c r="V53">
        <v>50</v>
      </c>
      <c r="X53">
        <v>68723.5</v>
      </c>
      <c r="Y53">
        <v>68723.5</v>
      </c>
      <c r="Z53" t="s">
        <v>192</v>
      </c>
      <c r="AA53" t="s">
        <v>192</v>
      </c>
      <c r="AB53" t="s">
        <v>192</v>
      </c>
      <c r="AC53" t="s">
        <v>192</v>
      </c>
      <c r="AD53">
        <v>69826</v>
      </c>
      <c r="AE53">
        <v>69826</v>
      </c>
      <c r="AF53" t="s">
        <v>192</v>
      </c>
      <c r="AG53" t="s">
        <v>192</v>
      </c>
      <c r="AH53" t="s">
        <v>192</v>
      </c>
      <c r="AI53" t="s">
        <v>192</v>
      </c>
      <c r="AJ53" t="s">
        <v>192</v>
      </c>
      <c r="AK53" t="s">
        <v>192</v>
      </c>
      <c r="AL53" t="s">
        <v>192</v>
      </c>
      <c r="AM53" t="s">
        <v>192</v>
      </c>
    </row>
    <row r="54" spans="16:39" ht="14.25">
      <c r="P54" s="144"/>
      <c r="Q54" s="144"/>
      <c r="R54" s="144">
        <v>56.11428571428571</v>
      </c>
      <c r="S54" s="144">
        <v>54.9</v>
      </c>
      <c r="X54">
        <v>29.2</v>
      </c>
      <c r="Y54">
        <v>29.2</v>
      </c>
      <c r="Z54" t="s">
        <v>192</v>
      </c>
      <c r="AA54" t="s">
        <v>192</v>
      </c>
      <c r="AB54" t="s">
        <v>192</v>
      </c>
      <c r="AC54" t="s">
        <v>192</v>
      </c>
      <c r="AD54">
        <v>47.3</v>
      </c>
      <c r="AE54">
        <v>47.3</v>
      </c>
      <c r="AF54" t="s">
        <v>192</v>
      </c>
      <c r="AG54" t="s">
        <v>192</v>
      </c>
      <c r="AH54" t="s">
        <v>192</v>
      </c>
      <c r="AI54" t="s">
        <v>192</v>
      </c>
      <c r="AJ54" t="s">
        <v>192</v>
      </c>
      <c r="AK54" t="s">
        <v>192</v>
      </c>
      <c r="AL54" t="s">
        <v>192</v>
      </c>
      <c r="AM54" t="s">
        <v>192</v>
      </c>
    </row>
    <row r="55" spans="16:39" ht="14.25">
      <c r="P55" s="144"/>
      <c r="Q55" s="144"/>
      <c r="R55" s="144">
        <v>31.472857142857144</v>
      </c>
      <c r="S55" s="144">
        <v>30.09</v>
      </c>
      <c r="X55">
        <v>5.67</v>
      </c>
      <c r="Y55">
        <v>5.67</v>
      </c>
      <c r="Z55" t="s">
        <v>192</v>
      </c>
      <c r="AA55" t="s">
        <v>192</v>
      </c>
      <c r="AB55" t="s">
        <v>192</v>
      </c>
      <c r="AC55" t="s">
        <v>192</v>
      </c>
      <c r="AD55">
        <v>21.6</v>
      </c>
      <c r="AE55">
        <v>21.6</v>
      </c>
      <c r="AF55" t="s">
        <v>192</v>
      </c>
      <c r="AG55" t="s">
        <v>192</v>
      </c>
      <c r="AH55" t="s">
        <v>192</v>
      </c>
      <c r="AI55" t="s">
        <v>192</v>
      </c>
      <c r="AJ55" t="s">
        <v>192</v>
      </c>
      <c r="AK55" t="s">
        <v>192</v>
      </c>
      <c r="AL55" t="s">
        <v>192</v>
      </c>
      <c r="AM55" t="s">
        <v>192</v>
      </c>
    </row>
    <row r="56" spans="22:39" ht="9.75">
      <c r="V56">
        <v>51</v>
      </c>
      <c r="X56">
        <v>78090.72</v>
      </c>
      <c r="Y56">
        <v>77604</v>
      </c>
      <c r="Z56" t="s">
        <v>192</v>
      </c>
      <c r="AA56" t="s">
        <v>192</v>
      </c>
      <c r="AB56" t="s">
        <v>192</v>
      </c>
      <c r="AC56" t="s">
        <v>192</v>
      </c>
      <c r="AD56">
        <v>76385.11</v>
      </c>
      <c r="AE56">
        <v>77604</v>
      </c>
      <c r="AF56">
        <v>83319.56</v>
      </c>
      <c r="AG56">
        <v>87792</v>
      </c>
      <c r="AH56" t="s">
        <v>192</v>
      </c>
      <c r="AI56" t="s">
        <v>192</v>
      </c>
      <c r="AJ56" t="s">
        <v>192</v>
      </c>
      <c r="AK56" t="s">
        <v>192</v>
      </c>
      <c r="AL56">
        <v>65576</v>
      </c>
      <c r="AM56">
        <v>65576</v>
      </c>
    </row>
    <row r="57" spans="24:39" ht="9.75">
      <c r="X57">
        <v>41.5</v>
      </c>
      <c r="Y57">
        <v>41.9</v>
      </c>
      <c r="Z57" t="s">
        <v>192</v>
      </c>
      <c r="AA57" t="s">
        <v>192</v>
      </c>
      <c r="AB57" t="s">
        <v>192</v>
      </c>
      <c r="AC57" t="s">
        <v>192</v>
      </c>
      <c r="AD57">
        <v>44.6</v>
      </c>
      <c r="AE57">
        <v>45.1</v>
      </c>
      <c r="AF57">
        <v>46.2</v>
      </c>
      <c r="AG57">
        <v>47.2</v>
      </c>
      <c r="AH57" t="s">
        <v>192</v>
      </c>
      <c r="AI57" t="s">
        <v>192</v>
      </c>
      <c r="AJ57" t="s">
        <v>192</v>
      </c>
      <c r="AK57" t="s">
        <v>192</v>
      </c>
      <c r="AL57">
        <v>34.4</v>
      </c>
      <c r="AM57">
        <v>34.4</v>
      </c>
    </row>
    <row r="58" spans="24:39" ht="9.75">
      <c r="X58">
        <v>12.71</v>
      </c>
      <c r="Y58">
        <v>11.91</v>
      </c>
      <c r="Z58" t="s">
        <v>192</v>
      </c>
      <c r="AA58" t="s">
        <v>192</v>
      </c>
      <c r="AB58" t="s">
        <v>192</v>
      </c>
      <c r="AC58" t="s">
        <v>192</v>
      </c>
      <c r="AD58">
        <v>15.39</v>
      </c>
      <c r="AE58">
        <v>14.7</v>
      </c>
      <c r="AF58">
        <v>18.33</v>
      </c>
      <c r="AG58">
        <v>19.14</v>
      </c>
      <c r="AH58" t="s">
        <v>192</v>
      </c>
      <c r="AI58" t="s">
        <v>192</v>
      </c>
      <c r="AJ58" t="s">
        <v>192</v>
      </c>
      <c r="AK58" t="s">
        <v>192</v>
      </c>
      <c r="AL58">
        <v>3.14</v>
      </c>
      <c r="AM58">
        <v>3.14</v>
      </c>
    </row>
    <row r="59" spans="22:39" ht="9.75">
      <c r="V59">
        <v>52</v>
      </c>
      <c r="X59">
        <v>92522.79</v>
      </c>
      <c r="Y59">
        <v>96478</v>
      </c>
      <c r="Z59" t="s">
        <v>192</v>
      </c>
      <c r="AA59" t="s">
        <v>192</v>
      </c>
      <c r="AB59" t="s">
        <v>192</v>
      </c>
      <c r="AC59" t="s">
        <v>192</v>
      </c>
      <c r="AD59" t="s">
        <v>192</v>
      </c>
      <c r="AE59" t="s">
        <v>192</v>
      </c>
      <c r="AF59" t="s">
        <v>192</v>
      </c>
      <c r="AG59" t="s">
        <v>192</v>
      </c>
      <c r="AH59" t="s">
        <v>192</v>
      </c>
      <c r="AI59" t="s">
        <v>192</v>
      </c>
      <c r="AJ59" t="s">
        <v>192</v>
      </c>
      <c r="AK59" t="s">
        <v>192</v>
      </c>
      <c r="AL59" t="s">
        <v>192</v>
      </c>
      <c r="AM59" t="s">
        <v>192</v>
      </c>
    </row>
    <row r="60" spans="24:39" ht="9.75">
      <c r="X60">
        <v>45.2</v>
      </c>
      <c r="Y60">
        <v>47</v>
      </c>
      <c r="Z60" t="s">
        <v>192</v>
      </c>
      <c r="AA60" t="s">
        <v>192</v>
      </c>
      <c r="AB60" t="s">
        <v>192</v>
      </c>
      <c r="AC60" t="s">
        <v>192</v>
      </c>
      <c r="AD60" t="s">
        <v>192</v>
      </c>
      <c r="AE60" t="s">
        <v>192</v>
      </c>
      <c r="AF60" t="s">
        <v>192</v>
      </c>
      <c r="AG60" t="s">
        <v>192</v>
      </c>
      <c r="AH60" t="s">
        <v>192</v>
      </c>
      <c r="AI60" t="s">
        <v>192</v>
      </c>
      <c r="AJ60" t="s">
        <v>192</v>
      </c>
      <c r="AK60" t="s">
        <v>192</v>
      </c>
      <c r="AL60" t="s">
        <v>192</v>
      </c>
      <c r="AM60" t="s">
        <v>192</v>
      </c>
    </row>
    <row r="61" spans="16:39" ht="9.75">
      <c r="P61" t="s">
        <v>139</v>
      </c>
      <c r="Q61" t="s">
        <v>139</v>
      </c>
      <c r="R61" t="s">
        <v>157</v>
      </c>
      <c r="X61">
        <v>16.36</v>
      </c>
      <c r="Y61">
        <v>16.91</v>
      </c>
      <c r="Z61" t="s">
        <v>192</v>
      </c>
      <c r="AA61" t="s">
        <v>192</v>
      </c>
      <c r="AB61" t="s">
        <v>192</v>
      </c>
      <c r="AC61" t="s">
        <v>192</v>
      </c>
      <c r="AD61" t="s">
        <v>192</v>
      </c>
      <c r="AE61" t="s">
        <v>192</v>
      </c>
      <c r="AF61" t="s">
        <v>192</v>
      </c>
      <c r="AG61" t="s">
        <v>192</v>
      </c>
      <c r="AH61" t="s">
        <v>192</v>
      </c>
      <c r="AI61" t="s">
        <v>192</v>
      </c>
      <c r="AJ61" t="s">
        <v>192</v>
      </c>
      <c r="AK61" t="s">
        <v>192</v>
      </c>
      <c r="AL61" t="s">
        <v>192</v>
      </c>
      <c r="AM61" t="s">
        <v>192</v>
      </c>
    </row>
    <row r="62" spans="16:39" ht="14.25">
      <c r="P62" s="144" t="s">
        <v>139</v>
      </c>
      <c r="Q62" s="144" t="s">
        <v>139</v>
      </c>
      <c r="R62" s="144" t="s">
        <v>157</v>
      </c>
      <c r="S62" s="144" t="s">
        <v>65</v>
      </c>
      <c r="V62">
        <v>53</v>
      </c>
      <c r="X62">
        <v>79465.2</v>
      </c>
      <c r="Y62">
        <v>83100.5</v>
      </c>
      <c r="Z62" t="s">
        <v>192</v>
      </c>
      <c r="AA62" t="s">
        <v>192</v>
      </c>
      <c r="AB62" t="s">
        <v>192</v>
      </c>
      <c r="AC62" t="s">
        <v>192</v>
      </c>
      <c r="AD62" t="s">
        <v>192</v>
      </c>
      <c r="AE62" t="s">
        <v>192</v>
      </c>
      <c r="AF62" t="s">
        <v>192</v>
      </c>
      <c r="AG62" t="s">
        <v>192</v>
      </c>
      <c r="AH62" t="s">
        <v>192</v>
      </c>
      <c r="AI62" t="s">
        <v>192</v>
      </c>
      <c r="AJ62" t="s">
        <v>192</v>
      </c>
      <c r="AK62" t="s">
        <v>192</v>
      </c>
      <c r="AL62" t="s">
        <v>192</v>
      </c>
      <c r="AM62" t="s">
        <v>192</v>
      </c>
    </row>
    <row r="63" spans="16:39" ht="14.25">
      <c r="P63" s="144">
        <v>21</v>
      </c>
      <c r="Q63" s="144"/>
      <c r="R63" s="144">
        <v>153453.5</v>
      </c>
      <c r="S63" s="144">
        <v>153453.5</v>
      </c>
      <c r="X63">
        <v>41.8</v>
      </c>
      <c r="Y63">
        <v>43.4</v>
      </c>
      <c r="Z63" t="s">
        <v>192</v>
      </c>
      <c r="AA63" t="s">
        <v>192</v>
      </c>
      <c r="AB63" t="s">
        <v>192</v>
      </c>
      <c r="AC63" t="s">
        <v>192</v>
      </c>
      <c r="AD63" t="s">
        <v>192</v>
      </c>
      <c r="AE63" t="s">
        <v>192</v>
      </c>
      <c r="AF63" t="s">
        <v>192</v>
      </c>
      <c r="AG63" t="s">
        <v>192</v>
      </c>
      <c r="AH63" t="s">
        <v>192</v>
      </c>
      <c r="AI63" t="s">
        <v>192</v>
      </c>
      <c r="AJ63" t="s">
        <v>192</v>
      </c>
      <c r="AK63" t="s">
        <v>192</v>
      </c>
      <c r="AL63" t="s">
        <v>192</v>
      </c>
      <c r="AM63" t="s">
        <v>192</v>
      </c>
    </row>
    <row r="64" spans="16:39" ht="14.25">
      <c r="P64" s="144"/>
      <c r="Q64" s="144"/>
      <c r="R64" s="144">
        <v>54.382192</v>
      </c>
      <c r="S64" s="144">
        <v>54.382192</v>
      </c>
      <c r="X64">
        <v>14.63</v>
      </c>
      <c r="Y64">
        <v>15.82</v>
      </c>
      <c r="Z64" t="s">
        <v>192</v>
      </c>
      <c r="AA64" t="s">
        <v>192</v>
      </c>
      <c r="AB64" t="s">
        <v>192</v>
      </c>
      <c r="AC64" t="s">
        <v>192</v>
      </c>
      <c r="AD64" t="s">
        <v>192</v>
      </c>
      <c r="AE64" t="s">
        <v>192</v>
      </c>
      <c r="AF64" t="s">
        <v>192</v>
      </c>
      <c r="AG64" t="s">
        <v>192</v>
      </c>
      <c r="AH64" t="s">
        <v>192</v>
      </c>
      <c r="AI64" t="s">
        <v>192</v>
      </c>
      <c r="AJ64" t="s">
        <v>192</v>
      </c>
      <c r="AK64" t="s">
        <v>192</v>
      </c>
      <c r="AL64" t="s">
        <v>192</v>
      </c>
      <c r="AM64" t="s">
        <v>192</v>
      </c>
    </row>
    <row r="65" spans="16:39" ht="14.25">
      <c r="P65" s="144"/>
      <c r="Q65" s="144"/>
      <c r="R65" s="144">
        <v>13.6493</v>
      </c>
      <c r="S65" s="144">
        <v>13.6493</v>
      </c>
      <c r="V65">
        <v>54</v>
      </c>
      <c r="X65">
        <v>86392</v>
      </c>
      <c r="Y65">
        <v>87792</v>
      </c>
      <c r="Z65" t="s">
        <v>192</v>
      </c>
      <c r="AA65" t="s">
        <v>192</v>
      </c>
      <c r="AB65" t="s">
        <v>192</v>
      </c>
      <c r="AC65" t="s">
        <v>192</v>
      </c>
      <c r="AD65" t="s">
        <v>192</v>
      </c>
      <c r="AE65" t="s">
        <v>192</v>
      </c>
      <c r="AF65" t="s">
        <v>192</v>
      </c>
      <c r="AG65" t="s">
        <v>192</v>
      </c>
      <c r="AH65" t="s">
        <v>192</v>
      </c>
      <c r="AI65" t="s">
        <v>192</v>
      </c>
      <c r="AJ65" t="s">
        <v>192</v>
      </c>
      <c r="AK65" t="s">
        <v>192</v>
      </c>
      <c r="AL65">
        <v>87792</v>
      </c>
      <c r="AM65">
        <v>87792</v>
      </c>
    </row>
    <row r="66" spans="16:39" ht="14.25">
      <c r="P66" s="144">
        <v>22</v>
      </c>
      <c r="Q66" s="144"/>
      <c r="R66" s="144">
        <v>122650</v>
      </c>
      <c r="S66" s="144">
        <v>122650</v>
      </c>
      <c r="X66">
        <v>47</v>
      </c>
      <c r="Y66">
        <v>48.2</v>
      </c>
      <c r="Z66" t="s">
        <v>192</v>
      </c>
      <c r="AA66" t="s">
        <v>192</v>
      </c>
      <c r="AB66" t="s">
        <v>192</v>
      </c>
      <c r="AC66" t="s">
        <v>192</v>
      </c>
      <c r="AD66" t="s">
        <v>192</v>
      </c>
      <c r="AE66" t="s">
        <v>192</v>
      </c>
      <c r="AF66" t="s">
        <v>192</v>
      </c>
      <c r="AG66" t="s">
        <v>192</v>
      </c>
      <c r="AH66" t="s">
        <v>192</v>
      </c>
      <c r="AI66" t="s">
        <v>192</v>
      </c>
      <c r="AJ66" t="s">
        <v>192</v>
      </c>
      <c r="AK66" t="s">
        <v>192</v>
      </c>
      <c r="AL66">
        <v>48.3</v>
      </c>
      <c r="AM66">
        <v>48.3</v>
      </c>
    </row>
    <row r="67" spans="16:39" ht="14.25">
      <c r="P67" s="144"/>
      <c r="Q67" s="144"/>
      <c r="R67" s="144">
        <v>50.424658</v>
      </c>
      <c r="S67" s="144">
        <v>50.424658</v>
      </c>
      <c r="X67">
        <v>18.11</v>
      </c>
      <c r="Y67">
        <v>18.92</v>
      </c>
      <c r="Z67" t="s">
        <v>192</v>
      </c>
      <c r="AA67" t="s">
        <v>192</v>
      </c>
      <c r="AB67" t="s">
        <v>192</v>
      </c>
      <c r="AC67" t="s">
        <v>192</v>
      </c>
      <c r="AD67" t="s">
        <v>192</v>
      </c>
      <c r="AE67" t="s">
        <v>192</v>
      </c>
      <c r="AF67" t="s">
        <v>192</v>
      </c>
      <c r="AG67" t="s">
        <v>192</v>
      </c>
      <c r="AH67" t="s">
        <v>192</v>
      </c>
      <c r="AI67" t="s">
        <v>192</v>
      </c>
      <c r="AJ67" t="s">
        <v>192</v>
      </c>
      <c r="AK67" t="s">
        <v>192</v>
      </c>
      <c r="AL67">
        <v>25.73</v>
      </c>
      <c r="AM67">
        <v>25.73</v>
      </c>
    </row>
    <row r="68" spans="16:39" ht="14.25">
      <c r="P68" s="144"/>
      <c r="Q68" s="144"/>
      <c r="R68" s="144">
        <v>27.8676</v>
      </c>
      <c r="S68" s="144">
        <v>27.8676</v>
      </c>
      <c r="V68">
        <v>55</v>
      </c>
      <c r="X68">
        <v>84966.17</v>
      </c>
      <c r="Y68">
        <v>87792</v>
      </c>
      <c r="Z68" t="s">
        <v>192</v>
      </c>
      <c r="AA68" t="s">
        <v>192</v>
      </c>
      <c r="AB68" t="s">
        <v>192</v>
      </c>
      <c r="AC68" t="s">
        <v>192</v>
      </c>
      <c r="AD68" t="s">
        <v>192</v>
      </c>
      <c r="AE68" t="s">
        <v>192</v>
      </c>
      <c r="AF68" t="s">
        <v>192</v>
      </c>
      <c r="AG68" t="s">
        <v>192</v>
      </c>
      <c r="AH68" t="s">
        <v>192</v>
      </c>
      <c r="AI68" t="s">
        <v>192</v>
      </c>
      <c r="AJ68" t="s">
        <v>192</v>
      </c>
      <c r="AK68" t="s">
        <v>192</v>
      </c>
      <c r="AL68" t="s">
        <v>192</v>
      </c>
      <c r="AM68" t="s">
        <v>192</v>
      </c>
    </row>
    <row r="69" spans="16:39" ht="14.25">
      <c r="P69" s="144">
        <v>23</v>
      </c>
      <c r="Q69" s="144"/>
      <c r="R69" s="144">
        <v>103193.47</v>
      </c>
      <c r="S69" s="144">
        <v>104046.51</v>
      </c>
      <c r="X69">
        <v>45</v>
      </c>
      <c r="Y69">
        <v>46.4</v>
      </c>
      <c r="Z69" t="s">
        <v>192</v>
      </c>
      <c r="AA69" t="s">
        <v>192</v>
      </c>
      <c r="AB69" t="s">
        <v>192</v>
      </c>
      <c r="AC69" t="s">
        <v>192</v>
      </c>
      <c r="AD69" t="s">
        <v>192</v>
      </c>
      <c r="AE69" t="s">
        <v>192</v>
      </c>
      <c r="AF69" t="s">
        <v>192</v>
      </c>
      <c r="AG69" t="s">
        <v>192</v>
      </c>
      <c r="AH69" t="s">
        <v>192</v>
      </c>
      <c r="AI69" t="s">
        <v>192</v>
      </c>
      <c r="AJ69" t="s">
        <v>192</v>
      </c>
      <c r="AK69" t="s">
        <v>192</v>
      </c>
      <c r="AL69" t="s">
        <v>192</v>
      </c>
      <c r="AM69" t="s">
        <v>192</v>
      </c>
    </row>
    <row r="70" spans="16:39" ht="14.25">
      <c r="P70" s="144"/>
      <c r="Q70" s="144"/>
      <c r="R70" s="144">
        <v>47.765795</v>
      </c>
      <c r="S70" s="144">
        <v>48.673973</v>
      </c>
      <c r="X70">
        <v>15.89</v>
      </c>
      <c r="Y70">
        <v>12.57</v>
      </c>
      <c r="Z70" t="s">
        <v>192</v>
      </c>
      <c r="AA70" t="s">
        <v>192</v>
      </c>
      <c r="AB70" t="s">
        <v>192</v>
      </c>
      <c r="AC70" t="s">
        <v>192</v>
      </c>
      <c r="AD70" t="s">
        <v>192</v>
      </c>
      <c r="AE70" t="s">
        <v>192</v>
      </c>
      <c r="AF70" t="s">
        <v>192</v>
      </c>
      <c r="AG70" t="s">
        <v>192</v>
      </c>
      <c r="AH70" t="s">
        <v>192</v>
      </c>
      <c r="AI70" t="s">
        <v>192</v>
      </c>
      <c r="AJ70" t="s">
        <v>192</v>
      </c>
      <c r="AK70" t="s">
        <v>192</v>
      </c>
      <c r="AL70" t="s">
        <v>192</v>
      </c>
      <c r="AM70" t="s">
        <v>192</v>
      </c>
    </row>
    <row r="71" spans="16:39" ht="14.25">
      <c r="P71" s="144"/>
      <c r="Q71" s="144"/>
      <c r="R71" s="144">
        <v>22.8426</v>
      </c>
      <c r="S71" s="144">
        <v>23.7753</v>
      </c>
      <c r="V71">
        <v>57</v>
      </c>
      <c r="X71">
        <v>79299.91</v>
      </c>
      <c r="Y71">
        <v>77604</v>
      </c>
      <c r="Z71" t="s">
        <v>192</v>
      </c>
      <c r="AA71" t="s">
        <v>192</v>
      </c>
      <c r="AB71" t="s">
        <v>192</v>
      </c>
      <c r="AC71" t="s">
        <v>192</v>
      </c>
      <c r="AD71" t="s">
        <v>192</v>
      </c>
      <c r="AE71" t="s">
        <v>192</v>
      </c>
      <c r="AF71" t="s">
        <v>192</v>
      </c>
      <c r="AG71" t="s">
        <v>192</v>
      </c>
      <c r="AH71" t="s">
        <v>192</v>
      </c>
      <c r="AI71" t="s">
        <v>192</v>
      </c>
      <c r="AJ71" t="s">
        <v>192</v>
      </c>
      <c r="AK71" t="s">
        <v>192</v>
      </c>
      <c r="AL71" t="s">
        <v>192</v>
      </c>
      <c r="AM71" t="s">
        <v>192</v>
      </c>
    </row>
    <row r="72" spans="16:39" ht="14.25">
      <c r="P72" s="144">
        <v>81</v>
      </c>
      <c r="Q72" s="144"/>
      <c r="R72" s="144">
        <v>109800</v>
      </c>
      <c r="S72" s="144">
        <v>110306</v>
      </c>
      <c r="X72">
        <v>43.5</v>
      </c>
      <c r="Y72">
        <v>42.3</v>
      </c>
      <c r="Z72" t="s">
        <v>192</v>
      </c>
      <c r="AA72" t="s">
        <v>192</v>
      </c>
      <c r="AB72" t="s">
        <v>192</v>
      </c>
      <c r="AC72" t="s">
        <v>192</v>
      </c>
      <c r="AD72" t="s">
        <v>192</v>
      </c>
      <c r="AE72" t="s">
        <v>192</v>
      </c>
      <c r="AF72" t="s">
        <v>192</v>
      </c>
      <c r="AG72" t="s">
        <v>192</v>
      </c>
      <c r="AH72" t="s">
        <v>192</v>
      </c>
      <c r="AI72" t="s">
        <v>192</v>
      </c>
      <c r="AJ72" t="s">
        <v>192</v>
      </c>
      <c r="AK72" t="s">
        <v>192</v>
      </c>
      <c r="AL72" t="s">
        <v>192</v>
      </c>
      <c r="AM72" t="s">
        <v>192</v>
      </c>
    </row>
    <row r="73" spans="16:39" ht="14.25">
      <c r="P73" s="144"/>
      <c r="Q73" s="144"/>
      <c r="R73" s="144">
        <v>51.841781</v>
      </c>
      <c r="S73" s="144">
        <v>51.175343</v>
      </c>
      <c r="X73">
        <v>13.36</v>
      </c>
      <c r="Y73">
        <v>15.12</v>
      </c>
      <c r="Z73" t="s">
        <v>192</v>
      </c>
      <c r="AA73" t="s">
        <v>192</v>
      </c>
      <c r="AB73" t="s">
        <v>192</v>
      </c>
      <c r="AC73" t="s">
        <v>192</v>
      </c>
      <c r="AD73" t="s">
        <v>192</v>
      </c>
      <c r="AE73" t="s">
        <v>192</v>
      </c>
      <c r="AF73" t="s">
        <v>192</v>
      </c>
      <c r="AG73" t="s">
        <v>192</v>
      </c>
      <c r="AH73" t="s">
        <v>192</v>
      </c>
      <c r="AI73" t="s">
        <v>192</v>
      </c>
      <c r="AJ73" t="s">
        <v>192</v>
      </c>
      <c r="AK73" t="s">
        <v>192</v>
      </c>
      <c r="AL73" t="s">
        <v>192</v>
      </c>
      <c r="AM73" t="s">
        <v>192</v>
      </c>
    </row>
    <row r="74" spans="16:39" ht="14.25">
      <c r="P74" s="144"/>
      <c r="Q74" s="144"/>
      <c r="R74" s="144">
        <v>27.0358</v>
      </c>
      <c r="S74" s="144">
        <v>25.5297</v>
      </c>
      <c r="V74">
        <v>60</v>
      </c>
      <c r="X74">
        <v>95850.19</v>
      </c>
      <c r="Y74">
        <v>102006.24</v>
      </c>
      <c r="Z74" t="s">
        <v>192</v>
      </c>
      <c r="AA74" t="s">
        <v>192</v>
      </c>
      <c r="AB74" t="s">
        <v>192</v>
      </c>
      <c r="AC74" t="s">
        <v>192</v>
      </c>
      <c r="AD74" t="s">
        <v>192</v>
      </c>
      <c r="AE74" t="s">
        <v>192</v>
      </c>
      <c r="AF74" t="s">
        <v>192</v>
      </c>
      <c r="AG74" t="s">
        <v>192</v>
      </c>
      <c r="AH74" t="s">
        <v>192</v>
      </c>
      <c r="AI74" t="s">
        <v>192</v>
      </c>
      <c r="AJ74" t="s">
        <v>192</v>
      </c>
      <c r="AK74" t="s">
        <v>192</v>
      </c>
      <c r="AL74" t="s">
        <v>192</v>
      </c>
      <c r="AM74" t="s">
        <v>192</v>
      </c>
    </row>
    <row r="75" spans="16:39" ht="14.25">
      <c r="P75" s="144">
        <v>82</v>
      </c>
      <c r="Q75" s="144"/>
      <c r="R75" s="144">
        <v>109182.24</v>
      </c>
      <c r="S75" s="144">
        <v>109294</v>
      </c>
      <c r="X75">
        <v>43.4</v>
      </c>
      <c r="Y75">
        <v>46.9</v>
      </c>
      <c r="Z75" t="s">
        <v>192</v>
      </c>
      <c r="AA75" t="s">
        <v>192</v>
      </c>
      <c r="AB75" t="s">
        <v>192</v>
      </c>
      <c r="AC75" t="s">
        <v>192</v>
      </c>
      <c r="AD75" t="s">
        <v>192</v>
      </c>
      <c r="AE75" t="s">
        <v>192</v>
      </c>
      <c r="AF75" t="s">
        <v>192</v>
      </c>
      <c r="AG75" t="s">
        <v>192</v>
      </c>
      <c r="AH75" t="s">
        <v>192</v>
      </c>
      <c r="AI75" t="s">
        <v>192</v>
      </c>
      <c r="AJ75" t="s">
        <v>192</v>
      </c>
      <c r="AK75" t="s">
        <v>192</v>
      </c>
      <c r="AL75" t="s">
        <v>192</v>
      </c>
      <c r="AM75" t="s">
        <v>192</v>
      </c>
    </row>
    <row r="76" spans="16:39" ht="14.25">
      <c r="P76" s="144"/>
      <c r="Q76" s="144"/>
      <c r="R76" s="144">
        <v>50.363014</v>
      </c>
      <c r="S76" s="144">
        <v>49.678083</v>
      </c>
      <c r="X76">
        <v>19.18</v>
      </c>
      <c r="Y76">
        <v>20.23</v>
      </c>
      <c r="Z76" t="s">
        <v>192</v>
      </c>
      <c r="AA76" t="s">
        <v>192</v>
      </c>
      <c r="AB76" t="s">
        <v>192</v>
      </c>
      <c r="AC76" t="s">
        <v>192</v>
      </c>
      <c r="AD76" t="s">
        <v>192</v>
      </c>
      <c r="AE76" t="s">
        <v>192</v>
      </c>
      <c r="AF76" t="s">
        <v>192</v>
      </c>
      <c r="AG76" t="s">
        <v>192</v>
      </c>
      <c r="AH76" t="s">
        <v>192</v>
      </c>
      <c r="AI76" t="s">
        <v>192</v>
      </c>
      <c r="AJ76" t="s">
        <v>192</v>
      </c>
      <c r="AK76" t="s">
        <v>192</v>
      </c>
      <c r="AL76" t="s">
        <v>192</v>
      </c>
      <c r="AM76" t="s">
        <v>192</v>
      </c>
    </row>
    <row r="77" spans="16:39" ht="14.25">
      <c r="P77" s="144"/>
      <c r="Q77" s="144"/>
      <c r="R77" s="144">
        <v>21.5032</v>
      </c>
      <c r="S77" s="144">
        <v>25.7048</v>
      </c>
      <c r="V77">
        <v>61</v>
      </c>
      <c r="X77">
        <v>87792</v>
      </c>
      <c r="Y77">
        <v>87792</v>
      </c>
      <c r="Z77" t="s">
        <v>192</v>
      </c>
      <c r="AA77" t="s">
        <v>192</v>
      </c>
      <c r="AB77" t="s">
        <v>192</v>
      </c>
      <c r="AC77" t="s">
        <v>192</v>
      </c>
      <c r="AD77" t="s">
        <v>192</v>
      </c>
      <c r="AE77" t="s">
        <v>192</v>
      </c>
      <c r="AF77" t="s">
        <v>192</v>
      </c>
      <c r="AG77" t="s">
        <v>192</v>
      </c>
      <c r="AH77" t="s">
        <v>192</v>
      </c>
      <c r="AI77" t="s">
        <v>192</v>
      </c>
      <c r="AJ77" t="s">
        <v>192</v>
      </c>
      <c r="AK77" t="s">
        <v>192</v>
      </c>
      <c r="AL77" t="s">
        <v>192</v>
      </c>
      <c r="AM77" t="s">
        <v>192</v>
      </c>
    </row>
    <row r="78" spans="16:39" ht="14.25">
      <c r="P78" s="144">
        <v>84</v>
      </c>
      <c r="Q78" s="144"/>
      <c r="R78" s="144">
        <v>128275.5</v>
      </c>
      <c r="S78" s="144">
        <v>130527.01</v>
      </c>
      <c r="X78">
        <v>49.2</v>
      </c>
      <c r="Y78">
        <v>49.2</v>
      </c>
      <c r="Z78" t="s">
        <v>192</v>
      </c>
      <c r="AA78" t="s">
        <v>192</v>
      </c>
      <c r="AB78" t="s">
        <v>192</v>
      </c>
      <c r="AC78" t="s">
        <v>192</v>
      </c>
      <c r="AD78" t="s">
        <v>192</v>
      </c>
      <c r="AE78" t="s">
        <v>192</v>
      </c>
      <c r="AF78" t="s">
        <v>192</v>
      </c>
      <c r="AG78" t="s">
        <v>192</v>
      </c>
      <c r="AH78" t="s">
        <v>192</v>
      </c>
      <c r="AI78" t="s">
        <v>192</v>
      </c>
      <c r="AJ78" t="s">
        <v>192</v>
      </c>
      <c r="AK78" t="s">
        <v>192</v>
      </c>
      <c r="AL78" t="s">
        <v>192</v>
      </c>
      <c r="AM78" t="s">
        <v>192</v>
      </c>
    </row>
    <row r="79" spans="16:39" ht="14.25">
      <c r="P79" s="144"/>
      <c r="Q79" s="144"/>
      <c r="R79" s="144">
        <v>52.714384</v>
      </c>
      <c r="S79" s="144">
        <v>52.463014</v>
      </c>
      <c r="X79">
        <v>20.6</v>
      </c>
      <c r="Y79">
        <v>20.6</v>
      </c>
      <c r="Z79" t="s">
        <v>192</v>
      </c>
      <c r="AA79" t="s">
        <v>192</v>
      </c>
      <c r="AB79" t="s">
        <v>192</v>
      </c>
      <c r="AC79" t="s">
        <v>192</v>
      </c>
      <c r="AD79" t="s">
        <v>192</v>
      </c>
      <c r="AE79" t="s">
        <v>192</v>
      </c>
      <c r="AF79" t="s">
        <v>192</v>
      </c>
      <c r="AG79" t="s">
        <v>192</v>
      </c>
      <c r="AH79" t="s">
        <v>192</v>
      </c>
      <c r="AI79" t="s">
        <v>192</v>
      </c>
      <c r="AJ79" t="s">
        <v>192</v>
      </c>
      <c r="AK79" t="s">
        <v>192</v>
      </c>
      <c r="AL79" t="s">
        <v>192</v>
      </c>
      <c r="AM79" t="s">
        <v>192</v>
      </c>
    </row>
    <row r="80" spans="16:39" ht="14.25">
      <c r="P80" s="144"/>
      <c r="Q80" s="144"/>
      <c r="R80" s="144">
        <v>27.6284</v>
      </c>
      <c r="S80" s="144">
        <v>27.5608</v>
      </c>
      <c r="V80">
        <v>99</v>
      </c>
      <c r="X80">
        <v>67650.54</v>
      </c>
      <c r="Y80">
        <v>53429</v>
      </c>
      <c r="Z80" t="s">
        <v>192</v>
      </c>
      <c r="AA80" t="s">
        <v>192</v>
      </c>
      <c r="AB80" t="s">
        <v>192</v>
      </c>
      <c r="AC80" t="s">
        <v>192</v>
      </c>
      <c r="AD80" t="s">
        <v>192</v>
      </c>
      <c r="AE80" t="s">
        <v>192</v>
      </c>
      <c r="AF80" t="s">
        <v>192</v>
      </c>
      <c r="AG80" t="s">
        <v>192</v>
      </c>
      <c r="AH80" t="s">
        <v>192</v>
      </c>
      <c r="AI80" t="s">
        <v>192</v>
      </c>
      <c r="AJ80" t="s">
        <v>192</v>
      </c>
      <c r="AK80" t="s">
        <v>192</v>
      </c>
      <c r="AL80" t="s">
        <v>192</v>
      </c>
      <c r="AM80" t="s">
        <v>192</v>
      </c>
    </row>
    <row r="81" spans="16:39" ht="14.25">
      <c r="P81" s="144">
        <v>88</v>
      </c>
      <c r="Q81" s="144"/>
      <c r="R81" s="144">
        <v>139164</v>
      </c>
      <c r="S81" s="144">
        <v>139164</v>
      </c>
      <c r="X81">
        <v>33.8</v>
      </c>
      <c r="Y81">
        <v>27.9</v>
      </c>
      <c r="Z81" t="s">
        <v>192</v>
      </c>
      <c r="AA81" t="s">
        <v>192</v>
      </c>
      <c r="AB81" t="s">
        <v>192</v>
      </c>
      <c r="AC81" t="s">
        <v>192</v>
      </c>
      <c r="AD81" t="s">
        <v>192</v>
      </c>
      <c r="AE81" t="s">
        <v>192</v>
      </c>
      <c r="AF81" t="s">
        <v>192</v>
      </c>
      <c r="AG81" t="s">
        <v>192</v>
      </c>
      <c r="AH81" t="s">
        <v>192</v>
      </c>
      <c r="AI81" t="s">
        <v>192</v>
      </c>
      <c r="AJ81" t="s">
        <v>192</v>
      </c>
      <c r="AK81" t="s">
        <v>192</v>
      </c>
      <c r="AL81" t="s">
        <v>192</v>
      </c>
      <c r="AM81" t="s">
        <v>192</v>
      </c>
    </row>
    <row r="82" spans="16:39" ht="14.25">
      <c r="P82" s="144"/>
      <c r="Q82" s="144"/>
      <c r="R82" s="144">
        <v>51.008219</v>
      </c>
      <c r="S82" s="144">
        <v>51.008219</v>
      </c>
      <c r="X82">
        <v>5.65</v>
      </c>
      <c r="Y82">
        <v>1.38</v>
      </c>
      <c r="Z82" t="s">
        <v>192</v>
      </c>
      <c r="AA82" t="s">
        <v>192</v>
      </c>
      <c r="AB82" t="s">
        <v>192</v>
      </c>
      <c r="AC82" t="s">
        <v>192</v>
      </c>
      <c r="AD82" t="s">
        <v>192</v>
      </c>
      <c r="AE82" t="s">
        <v>192</v>
      </c>
      <c r="AF82" t="s">
        <v>192</v>
      </c>
      <c r="AG82" t="s">
        <v>192</v>
      </c>
      <c r="AH82" t="s">
        <v>192</v>
      </c>
      <c r="AI82" t="s">
        <v>192</v>
      </c>
      <c r="AJ82" t="s">
        <v>192</v>
      </c>
      <c r="AK82" t="s">
        <v>192</v>
      </c>
      <c r="AL82" t="s">
        <v>192</v>
      </c>
      <c r="AM82" t="s">
        <v>192</v>
      </c>
    </row>
    <row r="83" spans="16:19" ht="14.25">
      <c r="P83" s="144"/>
      <c r="Q83" s="144"/>
      <c r="R83" s="144">
        <v>27.7454</v>
      </c>
      <c r="S83" s="144">
        <v>27.7454</v>
      </c>
    </row>
    <row r="84" spans="16:19" ht="14.25">
      <c r="P84" s="144">
        <v>90</v>
      </c>
      <c r="Q84" s="144"/>
      <c r="R84" s="144">
        <v>130083</v>
      </c>
      <c r="S84" s="144">
        <v>130083</v>
      </c>
    </row>
    <row r="85" spans="16:19" ht="14.25">
      <c r="P85" s="144"/>
      <c r="Q85" s="144"/>
      <c r="R85" s="144">
        <v>53.512329</v>
      </c>
      <c r="S85" s="144">
        <v>53.512329</v>
      </c>
    </row>
    <row r="86" spans="16:19" ht="14.25">
      <c r="P86" s="144"/>
      <c r="Q86" s="144"/>
      <c r="R86" s="144">
        <v>28.0135</v>
      </c>
      <c r="S86" s="144">
        <v>28.0135</v>
      </c>
    </row>
    <row r="87" ht="9.75">
      <c r="R87">
        <v>33.964155</v>
      </c>
    </row>
    <row r="88" ht="9.75">
      <c r="R88">
        <v>6.5561</v>
      </c>
    </row>
  </sheetData>
  <sheetProtection/>
  <mergeCells count="3">
    <mergeCell ref="B4:C4"/>
    <mergeCell ref="E4:F4"/>
    <mergeCell ref="H4:I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6">
      <selection activeCell="K38" sqref="K38"/>
    </sheetView>
  </sheetViews>
  <sheetFormatPr defaultColWidth="9.33203125" defaultRowHeight="11.25"/>
  <sheetData>
    <row r="1" spans="1:4" ht="9.75">
      <c r="A1" s="154" t="s">
        <v>227</v>
      </c>
      <c r="B1" s="154" t="s">
        <v>140</v>
      </c>
      <c r="C1" s="154" t="s">
        <v>228</v>
      </c>
      <c r="D1" s="154" t="s">
        <v>229</v>
      </c>
    </row>
    <row r="2" spans="1:8" ht="9.75">
      <c r="A2" t="s">
        <v>206</v>
      </c>
      <c r="B2" t="s">
        <v>197</v>
      </c>
      <c r="C2">
        <v>18.89</v>
      </c>
      <c r="D2">
        <v>1</v>
      </c>
      <c r="F2" t="s">
        <v>206</v>
      </c>
      <c r="G2" t="s">
        <v>196</v>
      </c>
      <c r="H2">
        <v>91.34</v>
      </c>
    </row>
    <row r="3" spans="1:8" ht="9.75">
      <c r="A3" t="s">
        <v>215</v>
      </c>
      <c r="B3" t="s">
        <v>197</v>
      </c>
      <c r="C3">
        <v>13.51</v>
      </c>
      <c r="D3">
        <v>2</v>
      </c>
      <c r="F3" t="s">
        <v>215</v>
      </c>
      <c r="G3" t="s">
        <v>196</v>
      </c>
      <c r="H3">
        <v>35.3</v>
      </c>
    </row>
    <row r="4" spans="3:8" ht="9.75">
      <c r="C4">
        <v>0</v>
      </c>
      <c r="D4">
        <v>3</v>
      </c>
      <c r="F4" t="s">
        <v>216</v>
      </c>
      <c r="G4" t="s">
        <v>196</v>
      </c>
      <c r="H4">
        <v>4.45</v>
      </c>
    </row>
    <row r="5" spans="1:8" ht="9.75">
      <c r="A5" t="s">
        <v>217</v>
      </c>
      <c r="B5" t="s">
        <v>197</v>
      </c>
      <c r="C5">
        <v>9.75</v>
      </c>
      <c r="D5">
        <v>4</v>
      </c>
      <c r="F5" t="s">
        <v>217</v>
      </c>
      <c r="G5" t="s">
        <v>196</v>
      </c>
      <c r="H5">
        <v>39.4</v>
      </c>
    </row>
    <row r="6" spans="1:8" ht="9.75">
      <c r="A6" t="s">
        <v>218</v>
      </c>
      <c r="B6" t="s">
        <v>197</v>
      </c>
      <c r="C6">
        <v>14.4</v>
      </c>
      <c r="D6">
        <v>5</v>
      </c>
      <c r="F6" t="s">
        <v>218</v>
      </c>
      <c r="G6" t="s">
        <v>196</v>
      </c>
      <c r="H6">
        <v>33.38</v>
      </c>
    </row>
    <row r="7" spans="1:8" ht="9.75">
      <c r="A7" t="s">
        <v>219</v>
      </c>
      <c r="B7" t="s">
        <v>197</v>
      </c>
      <c r="C7">
        <v>27</v>
      </c>
      <c r="D7">
        <v>6</v>
      </c>
      <c r="F7" t="s">
        <v>219</v>
      </c>
      <c r="G7" t="s">
        <v>196</v>
      </c>
      <c r="H7">
        <v>72.4</v>
      </c>
    </row>
    <row r="8" spans="1:8" ht="9.75">
      <c r="A8" t="s">
        <v>220</v>
      </c>
      <c r="B8" t="s">
        <v>197</v>
      </c>
      <c r="C8">
        <v>14</v>
      </c>
      <c r="D8">
        <v>7</v>
      </c>
      <c r="F8" t="s">
        <v>220</v>
      </c>
      <c r="G8" t="s">
        <v>196</v>
      </c>
      <c r="H8">
        <v>69.75</v>
      </c>
    </row>
    <row r="9" spans="1:8" ht="9.75">
      <c r="A9" t="s">
        <v>221</v>
      </c>
      <c r="B9" t="s">
        <v>197</v>
      </c>
      <c r="C9">
        <v>13</v>
      </c>
      <c r="D9">
        <v>8</v>
      </c>
      <c r="F9" t="s">
        <v>221</v>
      </c>
      <c r="G9" t="s">
        <v>196</v>
      </c>
      <c r="H9">
        <v>36.22</v>
      </c>
    </row>
    <row r="10" spans="1:8" ht="9.75">
      <c r="A10" t="s">
        <v>222</v>
      </c>
      <c r="B10" t="s">
        <v>197</v>
      </c>
      <c r="C10">
        <v>7.85</v>
      </c>
      <c r="D10">
        <v>9</v>
      </c>
      <c r="F10" t="s">
        <v>222</v>
      </c>
      <c r="G10" t="s">
        <v>196</v>
      </c>
      <c r="H10">
        <v>59.3</v>
      </c>
    </row>
    <row r="11" spans="1:8" ht="9.75">
      <c r="A11" t="s">
        <v>207</v>
      </c>
      <c r="B11" t="s">
        <v>197</v>
      </c>
      <c r="C11">
        <v>17.5</v>
      </c>
      <c r="D11">
        <v>10</v>
      </c>
      <c r="F11" t="s">
        <v>207</v>
      </c>
      <c r="G11" t="s">
        <v>196</v>
      </c>
      <c r="H11">
        <v>102.07</v>
      </c>
    </row>
    <row r="12" spans="1:8" ht="9.75">
      <c r="A12" t="s">
        <v>208</v>
      </c>
      <c r="B12" t="s">
        <v>197</v>
      </c>
      <c r="C12">
        <v>149</v>
      </c>
      <c r="D12">
        <f>D11+1</f>
        <v>11</v>
      </c>
      <c r="F12" t="s">
        <v>208</v>
      </c>
      <c r="G12" t="s">
        <v>196</v>
      </c>
      <c r="H12">
        <v>512.79</v>
      </c>
    </row>
    <row r="13" spans="1:8" ht="9.75">
      <c r="A13" t="s">
        <v>209</v>
      </c>
      <c r="B13" t="s">
        <v>197</v>
      </c>
      <c r="C13">
        <v>10.8</v>
      </c>
      <c r="D13">
        <f>D12+1</f>
        <v>12</v>
      </c>
      <c r="F13" t="s">
        <v>209</v>
      </c>
      <c r="G13" t="s">
        <v>196</v>
      </c>
      <c r="H13">
        <v>61.5</v>
      </c>
    </row>
    <row r="14" spans="1:8" ht="9.75">
      <c r="A14" t="s">
        <v>210</v>
      </c>
      <c r="B14" t="s">
        <v>197</v>
      </c>
      <c r="C14">
        <v>11.95</v>
      </c>
      <c r="D14">
        <f>D13+1</f>
        <v>13</v>
      </c>
      <c r="F14" t="s">
        <v>210</v>
      </c>
      <c r="G14" t="s">
        <v>196</v>
      </c>
      <c r="H14">
        <v>15</v>
      </c>
    </row>
    <row r="15" spans="1:8" ht="9.75">
      <c r="A15" t="s">
        <v>211</v>
      </c>
      <c r="B15" t="s">
        <v>197</v>
      </c>
      <c r="C15">
        <v>15</v>
      </c>
      <c r="D15">
        <f>D14+1</f>
        <v>14</v>
      </c>
      <c r="F15" t="s">
        <v>211</v>
      </c>
      <c r="G15" t="s">
        <v>196</v>
      </c>
      <c r="H15">
        <v>68.75</v>
      </c>
    </row>
    <row r="16" spans="1:8" ht="9.75">
      <c r="A16" t="s">
        <v>212</v>
      </c>
      <c r="B16" t="s">
        <v>197</v>
      </c>
      <c r="C16">
        <v>24</v>
      </c>
      <c r="D16">
        <f>D15+1</f>
        <v>15</v>
      </c>
      <c r="F16" t="s">
        <v>212</v>
      </c>
      <c r="G16" t="s">
        <v>196</v>
      </c>
      <c r="H16">
        <v>63</v>
      </c>
    </row>
    <row r="17" spans="1:8" ht="9.75">
      <c r="A17" t="s">
        <v>213</v>
      </c>
      <c r="B17" t="s">
        <v>197</v>
      </c>
      <c r="C17">
        <v>165</v>
      </c>
      <c r="D17">
        <v>18</v>
      </c>
      <c r="F17" t="s">
        <v>213</v>
      </c>
      <c r="G17" t="s">
        <v>196</v>
      </c>
      <c r="H17">
        <v>580</v>
      </c>
    </row>
    <row r="18" spans="1:8" ht="9.75">
      <c r="A18" t="s">
        <v>214</v>
      </c>
      <c r="B18" t="s">
        <v>197</v>
      </c>
      <c r="C18">
        <v>870</v>
      </c>
      <c r="D18">
        <v>19</v>
      </c>
      <c r="F18" t="s">
        <v>214</v>
      </c>
      <c r="G18" t="s">
        <v>196</v>
      </c>
      <c r="H18">
        <v>1995.7</v>
      </c>
    </row>
    <row r="19" spans="3:8" ht="9.75">
      <c r="C19">
        <f aca="true" t="shared" si="0" ref="C19:H19">SUM(C2:C18)</f>
        <v>1381.65</v>
      </c>
      <c r="D19">
        <f t="shared" si="0"/>
        <v>157</v>
      </c>
      <c r="E19">
        <f t="shared" si="0"/>
        <v>0</v>
      </c>
      <c r="F19">
        <f t="shared" si="0"/>
        <v>0</v>
      </c>
      <c r="G19">
        <f t="shared" si="0"/>
        <v>0</v>
      </c>
      <c r="H19">
        <f t="shared" si="0"/>
        <v>3840.3500000000004</v>
      </c>
    </row>
    <row r="22" spans="1:4" ht="9.75">
      <c r="A22" t="s">
        <v>227</v>
      </c>
      <c r="B22" t="s">
        <v>140</v>
      </c>
      <c r="C22" t="s">
        <v>228</v>
      </c>
      <c r="D22" t="s">
        <v>229</v>
      </c>
    </row>
    <row r="23" spans="1:8" ht="9.75">
      <c r="A23" t="s">
        <v>206</v>
      </c>
      <c r="B23" t="s">
        <v>197</v>
      </c>
      <c r="C23" s="122">
        <v>18.89</v>
      </c>
      <c r="D23">
        <v>1</v>
      </c>
      <c r="F23" t="s">
        <v>206</v>
      </c>
      <c r="G23" t="s">
        <v>196</v>
      </c>
      <c r="H23" s="122">
        <v>91.34</v>
      </c>
    </row>
    <row r="24" spans="1:8" ht="9.75">
      <c r="A24" t="s">
        <v>215</v>
      </c>
      <c r="B24" t="s">
        <v>197</v>
      </c>
      <c r="C24" s="122">
        <v>13</v>
      </c>
      <c r="D24">
        <v>2</v>
      </c>
      <c r="F24" t="s">
        <v>215</v>
      </c>
      <c r="G24" t="s">
        <v>196</v>
      </c>
      <c r="H24" s="122">
        <v>35.3</v>
      </c>
    </row>
    <row r="25" spans="3:8" ht="9.75">
      <c r="C25" s="122">
        <v>0</v>
      </c>
      <c r="D25">
        <v>3</v>
      </c>
      <c r="F25" t="s">
        <v>216</v>
      </c>
      <c r="G25" t="s">
        <v>196</v>
      </c>
      <c r="H25" s="122">
        <v>4.45</v>
      </c>
    </row>
    <row r="26" spans="1:8" ht="9.75">
      <c r="A26" t="s">
        <v>217</v>
      </c>
      <c r="B26" t="s">
        <v>197</v>
      </c>
      <c r="C26" s="122">
        <v>9.75</v>
      </c>
      <c r="D26">
        <v>4</v>
      </c>
      <c r="F26" t="s">
        <v>217</v>
      </c>
      <c r="G26" t="s">
        <v>196</v>
      </c>
      <c r="H26" s="122">
        <v>39.4</v>
      </c>
    </row>
    <row r="27" spans="1:8" ht="9.75">
      <c r="A27" t="s">
        <v>218</v>
      </c>
      <c r="B27" t="s">
        <v>197</v>
      </c>
      <c r="C27" s="122">
        <v>14.4</v>
      </c>
      <c r="D27">
        <v>5</v>
      </c>
      <c r="F27" t="s">
        <v>218</v>
      </c>
      <c r="G27" t="s">
        <v>196</v>
      </c>
      <c r="H27" s="122">
        <v>33.38</v>
      </c>
    </row>
    <row r="28" spans="1:8" ht="9.75">
      <c r="A28" t="s">
        <v>219</v>
      </c>
      <c r="B28" t="s">
        <v>197</v>
      </c>
      <c r="C28" s="122">
        <v>27</v>
      </c>
      <c r="D28">
        <v>6</v>
      </c>
      <c r="F28" t="s">
        <v>219</v>
      </c>
      <c r="G28" t="s">
        <v>196</v>
      </c>
      <c r="H28" s="122">
        <v>72.4</v>
      </c>
    </row>
    <row r="29" spans="1:8" ht="9.75">
      <c r="A29" t="s">
        <v>220</v>
      </c>
      <c r="B29" t="s">
        <v>197</v>
      </c>
      <c r="C29" s="122">
        <v>14</v>
      </c>
      <c r="D29">
        <v>7</v>
      </c>
      <c r="F29" t="s">
        <v>220</v>
      </c>
      <c r="G29" t="s">
        <v>196</v>
      </c>
      <c r="H29" s="122">
        <v>69.75</v>
      </c>
    </row>
    <row r="30" spans="1:8" ht="9.75">
      <c r="A30" t="s">
        <v>221</v>
      </c>
      <c r="B30" t="s">
        <v>197</v>
      </c>
      <c r="C30" s="122">
        <v>13</v>
      </c>
      <c r="D30">
        <v>8</v>
      </c>
      <c r="F30" t="s">
        <v>221</v>
      </c>
      <c r="G30" t="s">
        <v>196</v>
      </c>
      <c r="H30" s="122">
        <v>36.22</v>
      </c>
    </row>
    <row r="31" spans="1:8" ht="9.75">
      <c r="A31" t="s">
        <v>222</v>
      </c>
      <c r="B31" t="s">
        <v>197</v>
      </c>
      <c r="C31" s="122">
        <v>7.85</v>
      </c>
      <c r="D31">
        <v>9</v>
      </c>
      <c r="F31" t="s">
        <v>222</v>
      </c>
      <c r="G31" t="s">
        <v>196</v>
      </c>
      <c r="H31" s="122">
        <v>59.3</v>
      </c>
    </row>
    <row r="32" spans="1:8" ht="9.75">
      <c r="A32" t="s">
        <v>207</v>
      </c>
      <c r="B32" t="s">
        <v>197</v>
      </c>
      <c r="C32" s="122">
        <v>17.5</v>
      </c>
      <c r="D32">
        <v>10</v>
      </c>
      <c r="F32" t="s">
        <v>207</v>
      </c>
      <c r="G32" t="s">
        <v>196</v>
      </c>
      <c r="H32" s="122">
        <v>102.07</v>
      </c>
    </row>
    <row r="33" spans="1:8" ht="9.75">
      <c r="A33" t="s">
        <v>208</v>
      </c>
      <c r="B33" t="s">
        <v>197</v>
      </c>
      <c r="C33" s="122">
        <v>149</v>
      </c>
      <c r="D33">
        <v>11</v>
      </c>
      <c r="F33" t="s">
        <v>208</v>
      </c>
      <c r="G33" t="s">
        <v>196</v>
      </c>
      <c r="H33" s="122">
        <v>512.79</v>
      </c>
    </row>
    <row r="34" spans="1:8" ht="9.75">
      <c r="A34" t="s">
        <v>209</v>
      </c>
      <c r="B34" t="s">
        <v>197</v>
      </c>
      <c r="C34" s="122">
        <v>10.8</v>
      </c>
      <c r="D34">
        <v>12</v>
      </c>
      <c r="F34" t="s">
        <v>209</v>
      </c>
      <c r="G34" t="s">
        <v>196</v>
      </c>
      <c r="H34" s="122">
        <v>61.5</v>
      </c>
    </row>
    <row r="35" spans="1:8" ht="9.75">
      <c r="A35" t="s">
        <v>210</v>
      </c>
      <c r="B35" t="s">
        <v>197</v>
      </c>
      <c r="C35" s="122">
        <v>11.95</v>
      </c>
      <c r="D35">
        <v>13</v>
      </c>
      <c r="F35" t="s">
        <v>210</v>
      </c>
      <c r="G35" t="s">
        <v>196</v>
      </c>
      <c r="H35" s="122">
        <v>15</v>
      </c>
    </row>
    <row r="36" spans="1:8" ht="9.75">
      <c r="A36" t="s">
        <v>211</v>
      </c>
      <c r="B36" t="s">
        <v>197</v>
      </c>
      <c r="C36" s="122">
        <v>15</v>
      </c>
      <c r="D36">
        <v>14</v>
      </c>
      <c r="F36" t="s">
        <v>211</v>
      </c>
      <c r="G36" t="s">
        <v>196</v>
      </c>
      <c r="H36" s="122">
        <v>68.75</v>
      </c>
    </row>
    <row r="37" spans="1:8" ht="9.75">
      <c r="A37" t="s">
        <v>212</v>
      </c>
      <c r="B37" t="s">
        <v>197</v>
      </c>
      <c r="C37" s="122">
        <v>24</v>
      </c>
      <c r="D37">
        <v>15</v>
      </c>
      <c r="F37" t="s">
        <v>212</v>
      </c>
      <c r="G37" t="s">
        <v>196</v>
      </c>
      <c r="H37" s="122">
        <v>63</v>
      </c>
    </row>
    <row r="38" spans="1:8" ht="9.75">
      <c r="A38" t="s">
        <v>213</v>
      </c>
      <c r="B38" t="s">
        <v>197</v>
      </c>
      <c r="C38" s="122">
        <v>165</v>
      </c>
      <c r="D38">
        <v>18</v>
      </c>
      <c r="F38" t="s">
        <v>213</v>
      </c>
      <c r="G38" t="s">
        <v>196</v>
      </c>
      <c r="H38" s="122">
        <v>580</v>
      </c>
    </row>
    <row r="39" spans="1:8" ht="9.75">
      <c r="A39" t="s">
        <v>214</v>
      </c>
      <c r="B39" t="s">
        <v>197</v>
      </c>
      <c r="C39" s="122">
        <v>870</v>
      </c>
      <c r="D39">
        <v>19</v>
      </c>
      <c r="F39" t="s">
        <v>214</v>
      </c>
      <c r="G39" t="s">
        <v>196</v>
      </c>
      <c r="H39" s="122">
        <v>1995.7</v>
      </c>
    </row>
    <row r="40" spans="3:8" ht="9.75">
      <c r="C40" s="122">
        <f>SUM(C23:C39)</f>
        <v>1381.1399999999999</v>
      </c>
      <c r="D40">
        <v>157</v>
      </c>
      <c r="E40">
        <v>0</v>
      </c>
      <c r="F40">
        <v>0</v>
      </c>
      <c r="G40">
        <v>0</v>
      </c>
      <c r="H40" s="122">
        <f>SUM(H23:H39)</f>
        <v>3840.3500000000004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showGridLines="0" zoomScale="45" zoomScaleNormal="45" zoomScalePageLayoutView="0" workbookViewId="0" topLeftCell="A1">
      <selection activeCell="AE1" sqref="K1:AE16384"/>
    </sheetView>
  </sheetViews>
  <sheetFormatPr defaultColWidth="9.33203125" defaultRowHeight="11.25"/>
  <cols>
    <col min="1" max="1" width="15.83203125" style="2" customWidth="1"/>
    <col min="2" max="2" width="12.5" style="1" customWidth="1"/>
    <col min="3" max="3" width="12.5" style="0" customWidth="1"/>
    <col min="4" max="4" width="8.33203125" style="0" customWidth="1"/>
    <col min="5" max="5" width="12.5" style="1" customWidth="1"/>
    <col min="6" max="6" width="12.5" style="0" customWidth="1"/>
    <col min="7" max="7" width="6.83203125" style="0" customWidth="1"/>
    <col min="8" max="8" width="12.5" style="1" customWidth="1"/>
    <col min="10" max="10" width="9.16015625" style="161" customWidth="1"/>
  </cols>
  <sheetData>
    <row r="1" spans="1:10" s="83" customFormat="1" ht="15" customHeight="1">
      <c r="A1" s="191" t="s">
        <v>235</v>
      </c>
      <c r="B1" s="192"/>
      <c r="C1" s="192"/>
      <c r="D1" s="192"/>
      <c r="E1" s="192"/>
      <c r="F1" s="192"/>
      <c r="G1" s="192"/>
      <c r="H1" s="192"/>
      <c r="J1" s="157"/>
    </row>
    <row r="2" spans="1:10" s="92" customFormat="1" ht="15" customHeight="1">
      <c r="A2" s="89"/>
      <c r="B2" s="90"/>
      <c r="C2" s="91"/>
      <c r="D2" s="91"/>
      <c r="E2" s="90"/>
      <c r="F2" s="91"/>
      <c r="G2" s="91"/>
      <c r="H2" s="90"/>
      <c r="J2" s="158"/>
    </row>
    <row r="3" spans="1:10" s="94" customFormat="1" ht="15" customHeight="1">
      <c r="A3" s="196" t="s">
        <v>71</v>
      </c>
      <c r="B3" s="195" t="s">
        <v>72</v>
      </c>
      <c r="C3" s="195"/>
      <c r="D3" s="93"/>
      <c r="E3" s="195" t="s">
        <v>75</v>
      </c>
      <c r="F3" s="195"/>
      <c r="G3" s="93"/>
      <c r="H3" s="198" t="s">
        <v>44</v>
      </c>
      <c r="J3" s="159"/>
    </row>
    <row r="4" spans="1:10" s="94" customFormat="1" ht="15" customHeight="1">
      <c r="A4" s="197"/>
      <c r="B4" s="126" t="s">
        <v>73</v>
      </c>
      <c r="C4" s="96" t="s">
        <v>74</v>
      </c>
      <c r="D4" s="96"/>
      <c r="E4" s="126" t="s">
        <v>73</v>
      </c>
      <c r="F4" s="130" t="s">
        <v>74</v>
      </c>
      <c r="G4" s="96"/>
      <c r="H4" s="199"/>
      <c r="J4" s="159"/>
    </row>
    <row r="5" spans="1:10" s="92" customFormat="1" ht="15" customHeight="1">
      <c r="A5" s="89"/>
      <c r="B5" s="131"/>
      <c r="C5" s="89"/>
      <c r="D5" s="89"/>
      <c r="E5" s="132"/>
      <c r="F5" s="133"/>
      <c r="G5" s="89"/>
      <c r="H5" s="131"/>
      <c r="J5" s="158"/>
    </row>
    <row r="6" spans="1:10" s="83" customFormat="1" ht="15" customHeight="1">
      <c r="A6" s="97" t="s">
        <v>223</v>
      </c>
      <c r="B6" s="155">
        <v>24.78</v>
      </c>
      <c r="C6" s="135">
        <f aca="true" t="shared" si="0" ref="C6:C22">+(B6/$B$24)*100</f>
        <v>1.8485501786633447</v>
      </c>
      <c r="D6" s="134"/>
      <c r="E6" s="132">
        <v>90.6</v>
      </c>
      <c r="F6" s="135">
        <f aca="true" t="shared" si="1" ref="F6:F22">+(E6/$E$24)*100</f>
        <v>2.3342995169082124</v>
      </c>
      <c r="H6" s="156">
        <f aca="true" t="shared" si="2" ref="H6:H22">B6+E6</f>
        <v>115.38</v>
      </c>
      <c r="J6" s="157"/>
    </row>
    <row r="7" spans="1:10" s="83" customFormat="1" ht="15" customHeight="1">
      <c r="A7" s="97" t="s">
        <v>70</v>
      </c>
      <c r="B7" s="155">
        <v>8.25</v>
      </c>
      <c r="C7" s="135">
        <f t="shared" si="0"/>
        <v>0.6154374081506293</v>
      </c>
      <c r="D7" s="134"/>
      <c r="E7" s="132">
        <v>18</v>
      </c>
      <c r="F7" s="135">
        <f t="shared" si="1"/>
        <v>0.463768115942029</v>
      </c>
      <c r="H7" s="156">
        <f t="shared" si="2"/>
        <v>26.25</v>
      </c>
      <c r="J7" s="157"/>
    </row>
    <row r="8" spans="1:10" s="83" customFormat="1" ht="15" customHeight="1">
      <c r="A8" s="97" t="s">
        <v>127</v>
      </c>
      <c r="B8" s="132"/>
      <c r="C8" s="135">
        <f t="shared" si="0"/>
        <v>0</v>
      </c>
      <c r="D8" s="134"/>
      <c r="E8" s="132">
        <v>3</v>
      </c>
      <c r="F8" s="135">
        <f t="shared" si="1"/>
        <v>0.07729468599033816</v>
      </c>
      <c r="H8" s="156">
        <f t="shared" si="2"/>
        <v>3</v>
      </c>
      <c r="J8" s="157"/>
    </row>
    <row r="9" spans="1:10" s="83" customFormat="1" ht="15" customHeight="1">
      <c r="A9" s="97" t="s">
        <v>128</v>
      </c>
      <c r="B9" s="132">
        <v>4</v>
      </c>
      <c r="C9" s="135">
        <f t="shared" si="0"/>
        <v>0.29839389486091117</v>
      </c>
      <c r="D9" s="134"/>
      <c r="E9" s="132">
        <v>36.95</v>
      </c>
      <c r="F9" s="135">
        <f t="shared" si="1"/>
        <v>0.9520128824476651</v>
      </c>
      <c r="H9" s="156">
        <f t="shared" si="2"/>
        <v>40.95</v>
      </c>
      <c r="J9" s="157"/>
    </row>
    <row r="10" spans="1:10" s="83" customFormat="1" ht="15" customHeight="1">
      <c r="A10" s="97" t="s">
        <v>129</v>
      </c>
      <c r="B10" s="132">
        <v>17.5</v>
      </c>
      <c r="C10" s="135">
        <f t="shared" si="0"/>
        <v>1.3054732900164863</v>
      </c>
      <c r="D10" s="134"/>
      <c r="E10" s="132">
        <v>34.75</v>
      </c>
      <c r="F10" s="135">
        <f t="shared" si="1"/>
        <v>0.895330112721417</v>
      </c>
      <c r="H10" s="156">
        <f t="shared" si="2"/>
        <v>52.25</v>
      </c>
      <c r="J10" s="157"/>
    </row>
    <row r="11" spans="1:10" s="83" customFormat="1" ht="15" customHeight="1">
      <c r="A11" s="97" t="s">
        <v>130</v>
      </c>
      <c r="B11" s="132">
        <v>21.75</v>
      </c>
      <c r="C11" s="135">
        <f t="shared" si="0"/>
        <v>1.6225168033062045</v>
      </c>
      <c r="D11" s="134"/>
      <c r="E11" s="132">
        <v>52</v>
      </c>
      <c r="F11" s="135">
        <f t="shared" si="1"/>
        <v>1.3397745571658615</v>
      </c>
      <c r="H11" s="156">
        <f t="shared" si="2"/>
        <v>73.75</v>
      </c>
      <c r="J11" s="157"/>
    </row>
    <row r="12" spans="1:10" s="83" customFormat="1" ht="15" customHeight="1">
      <c r="A12" s="97" t="s">
        <v>131</v>
      </c>
      <c r="B12" s="132">
        <v>11</v>
      </c>
      <c r="C12" s="135">
        <f t="shared" si="0"/>
        <v>0.8205832108675056</v>
      </c>
      <c r="D12" s="134"/>
      <c r="E12" s="132">
        <v>72.2</v>
      </c>
      <c r="F12" s="135">
        <f t="shared" si="1"/>
        <v>1.8602254428341385</v>
      </c>
      <c r="H12" s="156">
        <f t="shared" si="2"/>
        <v>83.2</v>
      </c>
      <c r="J12" s="157"/>
    </row>
    <row r="13" spans="1:10" s="83" customFormat="1" ht="15" customHeight="1">
      <c r="A13" s="97" t="s">
        <v>132</v>
      </c>
      <c r="B13" s="132">
        <v>6</v>
      </c>
      <c r="C13" s="135">
        <f t="shared" si="0"/>
        <v>0.44759084229136675</v>
      </c>
      <c r="D13" s="134"/>
      <c r="E13" s="132">
        <v>30.25</v>
      </c>
      <c r="F13" s="135">
        <f t="shared" si="1"/>
        <v>0.7793880837359098</v>
      </c>
      <c r="H13" s="156">
        <f t="shared" si="2"/>
        <v>36.25</v>
      </c>
      <c r="J13" s="157"/>
    </row>
    <row r="14" spans="1:10" s="83" customFormat="1" ht="15" customHeight="1">
      <c r="A14" s="97" t="s">
        <v>126</v>
      </c>
      <c r="B14" s="132">
        <v>8</v>
      </c>
      <c r="C14" s="135">
        <f t="shared" si="0"/>
        <v>0.5967877897218223</v>
      </c>
      <c r="D14" s="134"/>
      <c r="E14" s="132">
        <v>52.3</v>
      </c>
      <c r="F14" s="135">
        <f t="shared" si="1"/>
        <v>1.3475040257648954</v>
      </c>
      <c r="H14" s="156">
        <f t="shared" si="2"/>
        <v>60.3</v>
      </c>
      <c r="J14" s="157"/>
    </row>
    <row r="15" spans="1:10" s="83" customFormat="1" ht="15" customHeight="1">
      <c r="A15" s="97" t="s">
        <v>125</v>
      </c>
      <c r="B15" s="132">
        <v>21.23</v>
      </c>
      <c r="C15" s="135">
        <f t="shared" si="0"/>
        <v>1.583725596974286</v>
      </c>
      <c r="D15" s="134"/>
      <c r="E15" s="132">
        <v>81.82</v>
      </c>
      <c r="F15" s="135">
        <f t="shared" si="1"/>
        <v>2.108083735909823</v>
      </c>
      <c r="H15" s="156">
        <f t="shared" si="2"/>
        <v>103.05</v>
      </c>
      <c r="J15" s="157"/>
    </row>
    <row r="16" spans="1:10" s="83" customFormat="1" ht="15" customHeight="1">
      <c r="A16" s="97" t="s">
        <v>151</v>
      </c>
      <c r="B16" s="132">
        <v>139</v>
      </c>
      <c r="C16" s="135">
        <f t="shared" si="0"/>
        <v>10.369187846416663</v>
      </c>
      <c r="D16" s="134"/>
      <c r="E16" s="132">
        <v>509.78</v>
      </c>
      <c r="F16" s="135">
        <f t="shared" si="1"/>
        <v>13.134428341384863</v>
      </c>
      <c r="H16" s="156">
        <f t="shared" si="2"/>
        <v>648.78</v>
      </c>
      <c r="J16" s="157"/>
    </row>
    <row r="17" spans="1:10" s="83" customFormat="1" ht="15" customHeight="1">
      <c r="A17" s="97" t="s">
        <v>152</v>
      </c>
      <c r="B17" s="132">
        <v>13</v>
      </c>
      <c r="C17" s="135">
        <f t="shared" si="0"/>
        <v>0.9697801582979612</v>
      </c>
      <c r="D17" s="134"/>
      <c r="E17" s="132">
        <v>50.8</v>
      </c>
      <c r="F17" s="135">
        <f t="shared" si="1"/>
        <v>1.3088566827697263</v>
      </c>
      <c r="H17" s="156">
        <f t="shared" si="2"/>
        <v>63.8</v>
      </c>
      <c r="J17" s="157"/>
    </row>
    <row r="18" spans="1:10" s="83" customFormat="1" ht="15" customHeight="1">
      <c r="A18" s="97" t="s">
        <v>153</v>
      </c>
      <c r="B18" s="132">
        <v>5</v>
      </c>
      <c r="C18" s="135">
        <f t="shared" si="0"/>
        <v>0.37299236857613893</v>
      </c>
      <c r="D18" s="134"/>
      <c r="E18" s="132">
        <v>6</v>
      </c>
      <c r="F18" s="135">
        <f t="shared" si="1"/>
        <v>0.15458937198067632</v>
      </c>
      <c r="H18" s="156">
        <f t="shared" si="2"/>
        <v>11</v>
      </c>
      <c r="J18" s="157"/>
    </row>
    <row r="19" spans="1:10" s="83" customFormat="1" ht="15" customHeight="1">
      <c r="A19" s="97" t="s">
        <v>154</v>
      </c>
      <c r="B19" s="132">
        <v>15</v>
      </c>
      <c r="C19" s="135">
        <f t="shared" si="0"/>
        <v>1.1189771057284168</v>
      </c>
      <c r="D19" s="134"/>
      <c r="E19" s="132">
        <v>75.98</v>
      </c>
      <c r="F19" s="135">
        <f t="shared" si="1"/>
        <v>1.9576167471819648</v>
      </c>
      <c r="H19" s="156">
        <f t="shared" si="2"/>
        <v>90.98</v>
      </c>
      <c r="J19" s="157"/>
    </row>
    <row r="20" spans="1:10" s="83" customFormat="1" ht="15" customHeight="1">
      <c r="A20" s="97" t="s">
        <v>224</v>
      </c>
      <c r="B20" s="132">
        <v>26</v>
      </c>
      <c r="C20" s="135">
        <f t="shared" si="0"/>
        <v>1.9395603165959223</v>
      </c>
      <c r="D20" s="134"/>
      <c r="E20" s="132">
        <v>91.82</v>
      </c>
      <c r="F20" s="135">
        <f t="shared" si="1"/>
        <v>2.36573268921095</v>
      </c>
      <c r="H20" s="156">
        <f t="shared" si="2"/>
        <v>117.82</v>
      </c>
      <c r="J20" s="157"/>
    </row>
    <row r="21" spans="1:10" s="83" customFormat="1" ht="15" customHeight="1">
      <c r="A21" s="97" t="s">
        <v>225</v>
      </c>
      <c r="B21" s="132">
        <v>161</v>
      </c>
      <c r="C21" s="135">
        <f t="shared" si="0"/>
        <v>12.010354268151675</v>
      </c>
      <c r="D21" s="134"/>
      <c r="E21" s="132">
        <v>604</v>
      </c>
      <c r="F21" s="135">
        <f t="shared" si="1"/>
        <v>15.561996779388085</v>
      </c>
      <c r="H21" s="156">
        <f t="shared" si="2"/>
        <v>765</v>
      </c>
      <c r="J21" s="157"/>
    </row>
    <row r="22" spans="1:10" s="83" customFormat="1" ht="15" customHeight="1">
      <c r="A22" s="97" t="s">
        <v>226</v>
      </c>
      <c r="B22" s="132">
        <v>859</v>
      </c>
      <c r="C22" s="135">
        <f t="shared" si="0"/>
        <v>64.08008892138068</v>
      </c>
      <c r="D22" s="134"/>
      <c r="E22" s="132">
        <v>2071</v>
      </c>
      <c r="F22" s="135">
        <f t="shared" si="1"/>
        <v>53.35909822866345</v>
      </c>
      <c r="H22" s="156">
        <f t="shared" si="2"/>
        <v>2930</v>
      </c>
      <c r="I22" s="25"/>
      <c r="J22" s="157"/>
    </row>
    <row r="23" spans="1:10" s="25" customFormat="1" ht="9" customHeight="1">
      <c r="A23" s="51"/>
      <c r="B23" s="132"/>
      <c r="C23" s="136"/>
      <c r="D23" s="137"/>
      <c r="E23" s="138"/>
      <c r="F23" s="136"/>
      <c r="G23" s="137"/>
      <c r="H23" s="139"/>
      <c r="I23" s="83"/>
      <c r="J23" s="160"/>
    </row>
    <row r="24" spans="1:10" s="83" customFormat="1" ht="15" customHeight="1">
      <c r="A24" s="95" t="s">
        <v>44</v>
      </c>
      <c r="B24" s="114">
        <f>SUM(B6:B23)</f>
        <v>1340.51</v>
      </c>
      <c r="C24" s="130">
        <f>SUM(C6:C23)</f>
        <v>100.00000000000001</v>
      </c>
      <c r="D24" s="96"/>
      <c r="E24" s="114">
        <f>SUM(E6:E23)</f>
        <v>3881.25</v>
      </c>
      <c r="F24" s="130">
        <f>SUM(F6:F23)</f>
        <v>100</v>
      </c>
      <c r="G24" s="96"/>
      <c r="H24" s="114">
        <f>SUM(H6:H23)</f>
        <v>5221.76</v>
      </c>
      <c r="I24"/>
      <c r="J24" s="157"/>
    </row>
    <row r="27" spans="1:10" s="36" customFormat="1" ht="11.25" customHeight="1">
      <c r="A27" s="193"/>
      <c r="B27" s="194"/>
      <c r="C27" s="194"/>
      <c r="D27" s="194"/>
      <c r="E27" s="194"/>
      <c r="F27" s="194"/>
      <c r="G27" s="194"/>
      <c r="H27" s="194"/>
      <c r="J27" s="162"/>
    </row>
    <row r="28" spans="1:10" s="36" customFormat="1" ht="15" customHeight="1">
      <c r="A28" s="150"/>
      <c r="B28" s="150"/>
      <c r="C28" s="151"/>
      <c r="E28" s="51"/>
      <c r="F28" s="62"/>
      <c r="H28" s="62"/>
      <c r="J28" s="162"/>
    </row>
    <row r="29" spans="1:10" s="36" customFormat="1" ht="13.5">
      <c r="A29" s="51"/>
      <c r="B29" s="62"/>
      <c r="C29" s="152"/>
      <c r="E29" s="51"/>
      <c r="F29" s="62"/>
      <c r="H29" s="62"/>
      <c r="J29" s="162"/>
    </row>
    <row r="30" spans="1:10" s="36" customFormat="1" ht="13.5">
      <c r="A30" s="41"/>
      <c r="B30" s="48"/>
      <c r="C30" s="153"/>
      <c r="D30" s="34"/>
      <c r="E30" s="51"/>
      <c r="F30" s="62"/>
      <c r="H30" s="62"/>
      <c r="J30" s="162"/>
    </row>
    <row r="31" spans="1:10" s="36" customFormat="1" ht="13.5">
      <c r="A31" s="41"/>
      <c r="B31" s="48"/>
      <c r="C31" s="153"/>
      <c r="D31" s="34"/>
      <c r="E31" s="51"/>
      <c r="F31" s="62"/>
      <c r="H31" s="62"/>
      <c r="J31" s="162"/>
    </row>
    <row r="32" spans="1:10" s="36" customFormat="1" ht="13.5">
      <c r="A32" s="41"/>
      <c r="B32" s="49"/>
      <c r="C32" s="153"/>
      <c r="D32" s="50"/>
      <c r="E32" s="51"/>
      <c r="F32" s="62"/>
      <c r="H32" s="62"/>
      <c r="J32" s="162"/>
    </row>
    <row r="33" spans="1:10" s="36" customFormat="1" ht="13.5">
      <c r="A33" s="41"/>
      <c r="B33" s="49"/>
      <c r="C33" s="153"/>
      <c r="D33" s="50"/>
      <c r="E33" s="51"/>
      <c r="F33" s="62"/>
      <c r="H33" s="62"/>
      <c r="J33" s="162"/>
    </row>
    <row r="34" spans="1:10" s="36" customFormat="1" ht="13.5">
      <c r="A34" s="2"/>
      <c r="B34" s="1"/>
      <c r="C34" s="22"/>
      <c r="D34"/>
      <c r="E34" s="51"/>
      <c r="F34" s="62"/>
      <c r="H34" s="62"/>
      <c r="J34" s="162"/>
    </row>
    <row r="35" spans="1:10" s="36" customFormat="1" ht="13.5">
      <c r="A35" s="2"/>
      <c r="B35" s="1"/>
      <c r="C35" s="22"/>
      <c r="D35"/>
      <c r="E35" s="51"/>
      <c r="F35" s="62"/>
      <c r="H35" s="62"/>
      <c r="J35" s="162"/>
    </row>
    <row r="36" spans="1:10" s="36" customFormat="1" ht="13.5">
      <c r="A36" s="2"/>
      <c r="B36" s="1"/>
      <c r="C36" s="22"/>
      <c r="D36"/>
      <c r="E36" s="51"/>
      <c r="F36" s="62"/>
      <c r="H36" s="62"/>
      <c r="J36" s="162"/>
    </row>
    <row r="37" spans="1:10" s="36" customFormat="1" ht="13.5">
      <c r="A37" s="2"/>
      <c r="B37" s="1"/>
      <c r="C37" s="22"/>
      <c r="D37"/>
      <c r="E37" s="41"/>
      <c r="F37" s="48"/>
      <c r="G37" s="34"/>
      <c r="H37" s="62"/>
      <c r="J37" s="162"/>
    </row>
    <row r="38" spans="1:10" s="36" customFormat="1" ht="13.5">
      <c r="A38" s="2"/>
      <c r="B38" s="1"/>
      <c r="C38" s="22"/>
      <c r="D38"/>
      <c r="E38" s="41"/>
      <c r="F38" s="48"/>
      <c r="G38" s="34"/>
      <c r="H38" s="62"/>
      <c r="J38" s="162"/>
    </row>
    <row r="39" spans="3:8" ht="9.75">
      <c r="C39" s="22"/>
      <c r="E39" s="41"/>
      <c r="F39" s="48"/>
      <c r="G39" s="34"/>
      <c r="H39" s="47"/>
    </row>
    <row r="40" spans="3:8" ht="9.75">
      <c r="C40" s="22"/>
      <c r="E40" s="41"/>
      <c r="F40" s="48"/>
      <c r="G40" s="34"/>
      <c r="H40" s="47"/>
    </row>
    <row r="41" spans="3:8" ht="9.75">
      <c r="C41" s="22"/>
      <c r="E41" s="41"/>
      <c r="F41" s="48"/>
      <c r="G41" s="34"/>
      <c r="H41" s="47"/>
    </row>
    <row r="42" spans="3:8" ht="9.75">
      <c r="C42" s="22"/>
      <c r="E42" s="41"/>
      <c r="F42" s="48"/>
      <c r="G42" s="34"/>
      <c r="H42" s="47"/>
    </row>
    <row r="43" spans="3:8" ht="9.75">
      <c r="C43" s="22"/>
      <c r="E43" s="41"/>
      <c r="F43" s="48"/>
      <c r="G43" s="34"/>
      <c r="H43" s="47"/>
    </row>
    <row r="44" spans="3:8" ht="9.75">
      <c r="C44" s="22"/>
      <c r="E44" s="48"/>
      <c r="F44" s="34"/>
      <c r="G44" s="43"/>
      <c r="H44" s="47"/>
    </row>
    <row r="45" spans="5:8" ht="9.75">
      <c r="E45" s="48"/>
      <c r="F45" s="34"/>
      <c r="G45" s="43"/>
      <c r="H45" s="47"/>
    </row>
    <row r="46" spans="5:8" ht="9.75">
      <c r="E46" s="48"/>
      <c r="F46" s="34"/>
      <c r="G46" s="43"/>
      <c r="H46" s="47"/>
    </row>
    <row r="47" spans="5:8" ht="9.75">
      <c r="E47" s="53"/>
      <c r="F47" s="34"/>
      <c r="G47" s="43"/>
      <c r="H47" s="47"/>
    </row>
    <row r="48" spans="5:8" ht="9.75">
      <c r="E48" s="49"/>
      <c r="F48" s="50"/>
      <c r="G48" s="43"/>
      <c r="H48" s="47"/>
    </row>
    <row r="49" spans="5:8" ht="9.75">
      <c r="E49" s="49"/>
      <c r="F49" s="50"/>
      <c r="G49" s="43"/>
      <c r="H49" s="47"/>
    </row>
  </sheetData>
  <sheetProtection/>
  <mergeCells count="6">
    <mergeCell ref="A1:H1"/>
    <mergeCell ref="A27:H27"/>
    <mergeCell ref="E3:F3"/>
    <mergeCell ref="B3:C3"/>
    <mergeCell ref="A3:A4"/>
    <mergeCell ref="H3:H4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showGridLines="0" zoomScalePageLayoutView="0" workbookViewId="0" topLeftCell="A1">
      <selection activeCell="O1" sqref="O1:AF16384"/>
    </sheetView>
  </sheetViews>
  <sheetFormatPr defaultColWidth="9.33203125" defaultRowHeight="11.25"/>
  <cols>
    <col min="1" max="1" width="15.66015625" style="0" customWidth="1"/>
    <col min="2" max="2" width="10.16015625" style="0" customWidth="1"/>
    <col min="3" max="3" width="4" style="0" customWidth="1"/>
    <col min="4" max="4" width="10.16015625" style="2" customWidth="1"/>
    <col min="5" max="5" width="7.83203125" style="0" customWidth="1"/>
    <col min="6" max="6" width="10.16015625" style="0" customWidth="1"/>
    <col min="7" max="7" width="4" style="0" customWidth="1"/>
    <col min="8" max="8" width="10.16015625" style="2" customWidth="1"/>
    <col min="9" max="9" width="7.83203125" style="0" customWidth="1"/>
    <col min="10" max="10" width="10.16015625" style="0" customWidth="1"/>
    <col min="11" max="11" width="4" style="0" customWidth="1"/>
    <col min="12" max="12" width="10.16015625" style="0" customWidth="1"/>
  </cols>
  <sheetData>
    <row r="1" spans="1:12" ht="15.75" customHeight="1">
      <c r="A1" s="200" t="s">
        <v>176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5" ht="12.75" customHeight="1">
      <c r="A2" s="36" t="s">
        <v>236</v>
      </c>
      <c r="B2" s="36"/>
      <c r="C2" s="36"/>
      <c r="D2" s="51"/>
      <c r="E2" s="36"/>
    </row>
    <row r="3" ht="12.75" customHeight="1"/>
    <row r="4" spans="1:12" s="8" customFormat="1" ht="25.5" customHeight="1">
      <c r="A4" s="70" t="s">
        <v>63</v>
      </c>
      <c r="B4" s="52" t="s">
        <v>76</v>
      </c>
      <c r="C4" s="52"/>
      <c r="D4" s="24" t="s">
        <v>78</v>
      </c>
      <c r="E4" s="52"/>
      <c r="F4" s="52" t="s">
        <v>77</v>
      </c>
      <c r="G4" s="52"/>
      <c r="H4" s="24" t="s">
        <v>78</v>
      </c>
      <c r="I4" s="52"/>
      <c r="J4" s="52" t="s">
        <v>44</v>
      </c>
      <c r="K4" s="52"/>
      <c r="L4" s="24" t="s">
        <v>78</v>
      </c>
    </row>
    <row r="5" spans="1:12" ht="12.75" customHeight="1">
      <c r="A5" s="41"/>
      <c r="B5" s="25"/>
      <c r="C5" s="25"/>
      <c r="D5" s="43"/>
      <c r="E5" s="25"/>
      <c r="F5" s="25"/>
      <c r="G5" s="25"/>
      <c r="H5" s="43"/>
      <c r="I5" s="25"/>
      <c r="J5" s="25"/>
      <c r="K5" s="25"/>
      <c r="L5" s="43"/>
    </row>
    <row r="6" spans="1:12" ht="12.75" customHeight="1">
      <c r="A6" s="41" t="s">
        <v>141</v>
      </c>
      <c r="B6" s="53">
        <v>1723</v>
      </c>
      <c r="C6" s="53"/>
      <c r="D6" s="54">
        <v>-3.6035380802390096</v>
      </c>
      <c r="E6" s="55"/>
      <c r="F6" s="53">
        <v>3775</v>
      </c>
      <c r="G6" s="53"/>
      <c r="H6" s="54">
        <v>3.265939200297621</v>
      </c>
      <c r="I6" s="55"/>
      <c r="J6" s="53">
        <v>5498</v>
      </c>
      <c r="K6" s="53"/>
      <c r="L6" s="54">
        <v>1.010101010101002</v>
      </c>
    </row>
    <row r="7" spans="1:12" ht="12.75" customHeight="1">
      <c r="A7" s="41" t="s">
        <v>143</v>
      </c>
      <c r="B7" s="53">
        <v>1660</v>
      </c>
      <c r="C7" s="53"/>
      <c r="D7" s="54">
        <f aca="true" t="shared" si="0" ref="D7:D16">+(B7-B6)/B6*100</f>
        <v>-3.656413232733604</v>
      </c>
      <c r="E7" s="55"/>
      <c r="F7" s="53">
        <v>3912</v>
      </c>
      <c r="G7" s="53"/>
      <c r="H7" s="54">
        <f aca="true" t="shared" si="1" ref="H7:H16">+(F7-F6)/F6*100</f>
        <v>3.629139072847682</v>
      </c>
      <c r="I7" s="55"/>
      <c r="J7" s="53">
        <f aca="true" t="shared" si="2" ref="J7:J12">SUM(B7+F7)</f>
        <v>5572</v>
      </c>
      <c r="K7" s="53"/>
      <c r="L7" s="54">
        <f aca="true" t="shared" si="3" ref="L7:L16">+(J7-J6)/J6*100</f>
        <v>1.345943979628956</v>
      </c>
    </row>
    <row r="8" spans="1:12" ht="12.75" customHeight="1">
      <c r="A8" s="41" t="s">
        <v>149</v>
      </c>
      <c r="B8" s="53">
        <v>1645.1</v>
      </c>
      <c r="C8" s="53"/>
      <c r="D8" s="54">
        <f t="shared" si="0"/>
        <v>-0.8975903614457886</v>
      </c>
      <c r="E8" s="55"/>
      <c r="F8" s="53">
        <v>3924</v>
      </c>
      <c r="G8" s="53"/>
      <c r="H8" s="54">
        <f t="shared" si="1"/>
        <v>0.3067484662576687</v>
      </c>
      <c r="I8" s="55"/>
      <c r="J8" s="53">
        <f t="shared" si="2"/>
        <v>5569.1</v>
      </c>
      <c r="K8" s="53"/>
      <c r="L8" s="54">
        <f t="shared" si="3"/>
        <v>-0.05204594400573647</v>
      </c>
    </row>
    <row r="9" spans="1:12" ht="12.75" customHeight="1">
      <c r="A9" s="41" t="s">
        <v>150</v>
      </c>
      <c r="B9" s="53">
        <v>1600</v>
      </c>
      <c r="C9" s="53"/>
      <c r="D9" s="54">
        <f t="shared" si="0"/>
        <v>-2.741474682390123</v>
      </c>
      <c r="E9" s="55"/>
      <c r="F9" s="53">
        <v>3944</v>
      </c>
      <c r="G9" s="53"/>
      <c r="H9" s="54">
        <f t="shared" si="1"/>
        <v>0.509683995922528</v>
      </c>
      <c r="I9" s="55"/>
      <c r="J9" s="53">
        <f t="shared" si="2"/>
        <v>5544</v>
      </c>
      <c r="K9" s="53"/>
      <c r="L9" s="54">
        <f t="shared" si="3"/>
        <v>-0.4507011904975734</v>
      </c>
    </row>
    <row r="10" spans="1:12" ht="12.75" customHeight="1">
      <c r="A10" s="41" t="s">
        <v>155</v>
      </c>
      <c r="B10" s="53">
        <v>1565</v>
      </c>
      <c r="C10" s="53"/>
      <c r="D10" s="54">
        <f t="shared" si="0"/>
        <v>-2.1875</v>
      </c>
      <c r="E10" s="55"/>
      <c r="F10" s="53">
        <v>3964</v>
      </c>
      <c r="G10" s="53"/>
      <c r="H10" s="54">
        <f t="shared" si="1"/>
        <v>0.5070993914807302</v>
      </c>
      <c r="I10" s="55"/>
      <c r="J10" s="53">
        <f t="shared" si="2"/>
        <v>5529</v>
      </c>
      <c r="K10" s="53"/>
      <c r="L10" s="54">
        <f t="shared" si="3"/>
        <v>-0.27056277056277056</v>
      </c>
    </row>
    <row r="11" spans="1:12" ht="12.75" customHeight="1">
      <c r="A11" s="41" t="s">
        <v>156</v>
      </c>
      <c r="B11" s="53">
        <v>1535</v>
      </c>
      <c r="C11" s="53"/>
      <c r="D11" s="54">
        <f t="shared" si="0"/>
        <v>-1.9169329073482428</v>
      </c>
      <c r="E11" s="55"/>
      <c r="F11" s="53">
        <v>3980</v>
      </c>
      <c r="G11" s="53"/>
      <c r="H11" s="54">
        <f t="shared" si="1"/>
        <v>0.4036326942482341</v>
      </c>
      <c r="I11" s="55"/>
      <c r="J11" s="53">
        <f t="shared" si="2"/>
        <v>5515</v>
      </c>
      <c r="K11" s="53"/>
      <c r="L11" s="54">
        <f t="shared" si="3"/>
        <v>-0.253210345451257</v>
      </c>
    </row>
    <row r="12" spans="1:12" ht="12.75" customHeight="1">
      <c r="A12" s="41" t="s">
        <v>158</v>
      </c>
      <c r="B12" s="53">
        <v>1466.22</v>
      </c>
      <c r="C12" s="53"/>
      <c r="D12" s="54">
        <f t="shared" si="0"/>
        <v>-4.480781758957653</v>
      </c>
      <c r="E12" s="55"/>
      <c r="F12" s="53">
        <v>3891</v>
      </c>
      <c r="G12" s="53"/>
      <c r="H12" s="54">
        <f t="shared" si="1"/>
        <v>-2.2361809045226133</v>
      </c>
      <c r="I12" s="55"/>
      <c r="J12" s="53">
        <f t="shared" si="2"/>
        <v>5357.22</v>
      </c>
      <c r="K12" s="53"/>
      <c r="L12" s="54">
        <f t="shared" si="3"/>
        <v>-2.8609247506799593</v>
      </c>
    </row>
    <row r="13" spans="1:12" ht="12.75" customHeight="1">
      <c r="A13" s="41" t="s">
        <v>180</v>
      </c>
      <c r="B13" s="53">
        <v>1461</v>
      </c>
      <c r="C13" s="53"/>
      <c r="D13" s="54">
        <f t="shared" si="0"/>
        <v>-0.3560175144248494</v>
      </c>
      <c r="E13" s="55"/>
      <c r="F13" s="53">
        <v>3918</v>
      </c>
      <c r="G13" s="53"/>
      <c r="H13" s="54">
        <f t="shared" si="1"/>
        <v>0.6939090208172706</v>
      </c>
      <c r="I13" s="55"/>
      <c r="J13" s="53">
        <v>5379</v>
      </c>
      <c r="K13" s="53"/>
      <c r="L13" s="54">
        <f t="shared" si="3"/>
        <v>0.4065541456202983</v>
      </c>
    </row>
    <row r="14" spans="1:12" ht="12.75" customHeight="1">
      <c r="A14" s="41" t="s">
        <v>194</v>
      </c>
      <c r="B14" s="53">
        <v>1455</v>
      </c>
      <c r="C14" s="53"/>
      <c r="D14" s="54">
        <f t="shared" si="0"/>
        <v>-0.41067761806981523</v>
      </c>
      <c r="E14" s="55"/>
      <c r="F14" s="53">
        <v>3859</v>
      </c>
      <c r="G14" s="53"/>
      <c r="H14" s="54">
        <f t="shared" si="1"/>
        <v>-1.5058703420112303</v>
      </c>
      <c r="I14" s="55"/>
      <c r="J14" s="53">
        <v>5314</v>
      </c>
      <c r="K14" s="53"/>
      <c r="L14" s="54">
        <f t="shared" si="3"/>
        <v>-1.2084030488938464</v>
      </c>
    </row>
    <row r="15" spans="1:12" ht="12.75" customHeight="1">
      <c r="A15" s="41" t="s">
        <v>198</v>
      </c>
      <c r="B15" s="53">
        <v>1382</v>
      </c>
      <c r="C15" s="53"/>
      <c r="D15" s="54">
        <f t="shared" si="0"/>
        <v>-5.017182130584192</v>
      </c>
      <c r="E15" s="55"/>
      <c r="F15" s="53">
        <v>3840</v>
      </c>
      <c r="G15" s="53"/>
      <c r="H15" s="54">
        <f t="shared" si="1"/>
        <v>-0.4923555325213786</v>
      </c>
      <c r="I15" s="55"/>
      <c r="J15" s="53">
        <v>5222</v>
      </c>
      <c r="K15" s="53"/>
      <c r="L15" s="54">
        <f t="shared" si="3"/>
        <v>-1.7312758750470454</v>
      </c>
    </row>
    <row r="16" spans="1:12" ht="12.75" customHeight="1">
      <c r="A16" s="41" t="s">
        <v>200</v>
      </c>
      <c r="B16" s="53">
        <v>1341</v>
      </c>
      <c r="D16" s="54">
        <f t="shared" si="0"/>
        <v>-2.9667149059334297</v>
      </c>
      <c r="F16" s="53">
        <v>3881</v>
      </c>
      <c r="H16" s="54">
        <f t="shared" si="1"/>
        <v>1.0677083333333333</v>
      </c>
      <c r="J16" s="53">
        <f>B16+F16</f>
        <v>5222</v>
      </c>
      <c r="L16" s="54">
        <f t="shared" si="3"/>
        <v>0</v>
      </c>
    </row>
    <row r="17" spans="1:12" ht="12.75" customHeight="1">
      <c r="A17" s="71"/>
      <c r="B17" s="7"/>
      <c r="C17" s="7"/>
      <c r="D17" s="10"/>
      <c r="E17" s="7"/>
      <c r="F17" s="7"/>
      <c r="G17" s="7"/>
      <c r="H17" s="10"/>
      <c r="I17" s="7"/>
      <c r="J17" s="7"/>
      <c r="K17" s="7"/>
      <c r="L17" s="10"/>
    </row>
    <row r="19" spans="2:6" ht="9.75">
      <c r="B19" s="1"/>
      <c r="F19" s="1"/>
    </row>
    <row r="20" spans="2:6" ht="9.75">
      <c r="B20" s="1"/>
      <c r="C20" s="1"/>
      <c r="D20" s="1"/>
      <c r="E20" s="1"/>
      <c r="F20" s="1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5"/>
  <sheetViews>
    <sheetView showGridLines="0" zoomScalePageLayoutView="0" workbookViewId="0" topLeftCell="A1">
      <selection activeCell="A18" sqref="A18:IV48"/>
    </sheetView>
  </sheetViews>
  <sheetFormatPr defaultColWidth="9.33203125" defaultRowHeight="11.25"/>
  <cols>
    <col min="1" max="1" width="15.66015625" style="0" customWidth="1"/>
    <col min="2" max="2" width="6.16015625" style="64" customWidth="1"/>
    <col min="3" max="3" width="4.66015625" style="2" customWidth="1"/>
    <col min="4" max="4" width="1.83203125" style="2" customWidth="1"/>
    <col min="5" max="5" width="4.16015625" style="67" customWidth="1"/>
    <col min="6" max="6" width="4.66015625" style="2" customWidth="1"/>
    <col min="7" max="7" width="1.83203125" style="2" customWidth="1"/>
    <col min="8" max="8" width="6.16015625" style="3" customWidth="1"/>
    <col min="9" max="9" width="4.66015625" style="2" customWidth="1"/>
    <col min="10" max="10" width="2" style="2" customWidth="1"/>
    <col min="11" max="11" width="6.33203125" style="3" customWidth="1"/>
    <col min="12" max="12" width="4.66015625" style="2" customWidth="1"/>
    <col min="13" max="13" width="1.5" style="2" customWidth="1"/>
    <col min="14" max="14" width="4.16015625" style="3" customWidth="1"/>
    <col min="15" max="15" width="4.66015625" style="2" customWidth="1"/>
    <col min="16" max="16" width="1.83203125" style="2" customWidth="1"/>
    <col min="17" max="17" width="4.16015625" style="3" customWidth="1"/>
    <col min="18" max="18" width="4.66015625" style="2" customWidth="1"/>
    <col min="19" max="19" width="1.83203125" style="2" customWidth="1"/>
    <col min="20" max="20" width="4.16015625" style="3" customWidth="1"/>
    <col min="21" max="21" width="4.66015625" style="2" customWidth="1"/>
    <col min="22" max="22" width="1.83203125" style="2" customWidth="1"/>
    <col min="23" max="23" width="3.83203125" style="3" customWidth="1"/>
    <col min="24" max="24" width="3.66015625" style="2" customWidth="1"/>
    <col min="25" max="25" width="7" style="17" customWidth="1"/>
  </cols>
  <sheetData>
    <row r="1" spans="1:25" s="8" customFormat="1" ht="17.25" customHeight="1">
      <c r="A1" s="79" t="s">
        <v>178</v>
      </c>
      <c r="B1" s="98"/>
      <c r="C1" s="4"/>
      <c r="D1" s="4"/>
      <c r="E1" s="11"/>
      <c r="F1" s="4"/>
      <c r="G1" s="4"/>
      <c r="H1" s="81"/>
      <c r="I1" s="4"/>
      <c r="J1" s="4"/>
      <c r="K1" s="81"/>
      <c r="L1" s="4"/>
      <c r="M1" s="4"/>
      <c r="N1" s="81"/>
      <c r="O1" s="4"/>
      <c r="P1" s="4"/>
      <c r="Q1" s="81"/>
      <c r="R1" s="4"/>
      <c r="S1" s="4"/>
      <c r="T1" s="81"/>
      <c r="U1" s="4"/>
      <c r="V1" s="4"/>
      <c r="W1" s="81"/>
      <c r="X1" s="4"/>
      <c r="Y1" s="99"/>
    </row>
    <row r="2" spans="1:25" s="8" customFormat="1" ht="15" customHeight="1">
      <c r="A2" s="85" t="s">
        <v>232</v>
      </c>
      <c r="B2" s="98"/>
      <c r="C2" s="4"/>
      <c r="D2" s="4"/>
      <c r="E2" s="11"/>
      <c r="F2" s="4"/>
      <c r="G2" s="4"/>
      <c r="H2" s="81"/>
      <c r="I2" s="4"/>
      <c r="J2" s="4"/>
      <c r="K2" s="81"/>
      <c r="L2" s="4"/>
      <c r="M2" s="4"/>
      <c r="N2" s="81"/>
      <c r="O2" s="4"/>
      <c r="P2" s="4"/>
      <c r="Q2" s="81"/>
      <c r="R2" s="4"/>
      <c r="S2" s="4"/>
      <c r="T2" s="81"/>
      <c r="U2" s="4"/>
      <c r="V2" s="4"/>
      <c r="W2" s="81"/>
      <c r="X2" s="4"/>
      <c r="Y2" s="99"/>
    </row>
    <row r="3" ht="12.75" customHeight="1"/>
    <row r="4" spans="1:25" s="8" customFormat="1" ht="15" customHeight="1">
      <c r="A4" s="203" t="s">
        <v>179</v>
      </c>
      <c r="B4" s="190" t="s">
        <v>87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206" t="s">
        <v>44</v>
      </c>
    </row>
    <row r="5" spans="1:25" s="8" customFormat="1" ht="15" customHeight="1">
      <c r="A5" s="204"/>
      <c r="B5" s="190" t="s">
        <v>79</v>
      </c>
      <c r="C5" s="190"/>
      <c r="D5" s="100"/>
      <c r="E5" s="190" t="s">
        <v>80</v>
      </c>
      <c r="F5" s="190"/>
      <c r="G5" s="100"/>
      <c r="H5" s="190" t="s">
        <v>81</v>
      </c>
      <c r="I5" s="190"/>
      <c r="J5" s="100"/>
      <c r="K5" s="190" t="s">
        <v>82</v>
      </c>
      <c r="L5" s="190"/>
      <c r="M5" s="100"/>
      <c r="N5" s="190" t="s">
        <v>83</v>
      </c>
      <c r="O5" s="190"/>
      <c r="P5" s="100"/>
      <c r="Q5" s="190" t="s">
        <v>84</v>
      </c>
      <c r="R5" s="190"/>
      <c r="S5" s="100"/>
      <c r="T5" s="190" t="s">
        <v>85</v>
      </c>
      <c r="U5" s="190"/>
      <c r="V5" s="100"/>
      <c r="W5" s="190" t="s">
        <v>86</v>
      </c>
      <c r="X5" s="190"/>
      <c r="Y5" s="207"/>
    </row>
    <row r="6" spans="1:25" s="8" customFormat="1" ht="15" customHeight="1">
      <c r="A6" s="205"/>
      <c r="B6" s="66" t="s">
        <v>73</v>
      </c>
      <c r="C6" s="40" t="s">
        <v>74</v>
      </c>
      <c r="D6" s="40"/>
      <c r="E6" s="68" t="s">
        <v>73</v>
      </c>
      <c r="F6" s="40" t="s">
        <v>74</v>
      </c>
      <c r="G6" s="40"/>
      <c r="H6" s="46" t="s">
        <v>73</v>
      </c>
      <c r="I6" s="40" t="s">
        <v>74</v>
      </c>
      <c r="J6" s="40"/>
      <c r="K6" s="46" t="s">
        <v>73</v>
      </c>
      <c r="L6" s="40" t="s">
        <v>74</v>
      </c>
      <c r="M6" s="40"/>
      <c r="N6" s="46" t="s">
        <v>73</v>
      </c>
      <c r="O6" s="40" t="s">
        <v>74</v>
      </c>
      <c r="P6" s="40"/>
      <c r="Q6" s="46" t="s">
        <v>73</v>
      </c>
      <c r="R6" s="40" t="s">
        <v>74</v>
      </c>
      <c r="S6" s="40"/>
      <c r="T6" s="46" t="s">
        <v>73</v>
      </c>
      <c r="U6" s="40" t="s">
        <v>74</v>
      </c>
      <c r="V6" s="40"/>
      <c r="W6" s="46" t="s">
        <v>73</v>
      </c>
      <c r="X6" s="40" t="s">
        <v>74</v>
      </c>
      <c r="Y6" s="208"/>
    </row>
    <row r="7" spans="1:25" ht="12.75" customHeight="1">
      <c r="A7" s="25"/>
      <c r="B7" s="163"/>
      <c r="C7" s="164"/>
      <c r="D7" s="165"/>
      <c r="E7" s="166"/>
      <c r="F7" s="165"/>
      <c r="G7" s="165"/>
      <c r="H7" s="148"/>
      <c r="I7" s="165"/>
      <c r="J7" s="43"/>
      <c r="K7" s="42"/>
      <c r="L7" s="43"/>
      <c r="M7" s="43"/>
      <c r="N7" s="42"/>
      <c r="O7" s="43"/>
      <c r="P7" s="43"/>
      <c r="Q7" s="42"/>
      <c r="R7" s="43"/>
      <c r="S7" s="43"/>
      <c r="T7" s="42"/>
      <c r="U7" s="43"/>
      <c r="V7" s="43"/>
      <c r="W7" s="42"/>
      <c r="X7" s="44"/>
      <c r="Y7" s="33"/>
    </row>
    <row r="8" spans="1:25" s="8" customFormat="1" ht="15" customHeight="1">
      <c r="A8" s="77" t="s">
        <v>168</v>
      </c>
      <c r="B8" s="102">
        <v>20.25</v>
      </c>
      <c r="C8" s="82">
        <f>+(B8/$Y8)*100</f>
        <v>6.721991701244813</v>
      </c>
      <c r="D8" s="75"/>
      <c r="E8" s="102">
        <v>53.75</v>
      </c>
      <c r="F8" s="82">
        <f>+(E8/$Y8)*100</f>
        <v>17.842323651452283</v>
      </c>
      <c r="G8" s="75"/>
      <c r="H8" s="102">
        <v>52.75</v>
      </c>
      <c r="I8" s="82">
        <f aca="true" t="shared" si="0" ref="I8:I13">+(H8/$Y8)*100</f>
        <v>17.5103734439834</v>
      </c>
      <c r="J8" s="75"/>
      <c r="K8" s="88">
        <v>37.75</v>
      </c>
      <c r="L8" s="82">
        <f>+(K8/$Y8)*100</f>
        <v>12.531120331950207</v>
      </c>
      <c r="M8" s="75"/>
      <c r="N8" s="88">
        <v>35</v>
      </c>
      <c r="O8" s="82">
        <f>+(N8/$Y8)*100</f>
        <v>11.618257261410788</v>
      </c>
      <c r="P8" s="75"/>
      <c r="Q8" s="88">
        <v>45.75</v>
      </c>
      <c r="R8" s="82">
        <f>+(Q8/$Y8)*100</f>
        <v>15.186721991701244</v>
      </c>
      <c r="S8" s="75"/>
      <c r="T8" s="88">
        <v>50</v>
      </c>
      <c r="U8" s="82">
        <f>+(T8/$Y8)*100</f>
        <v>16.59751037344398</v>
      </c>
      <c r="V8" s="75"/>
      <c r="W8" s="88">
        <v>6</v>
      </c>
      <c r="X8" s="82">
        <f>+(W8/$Y8)*100</f>
        <v>1.9917012448132778</v>
      </c>
      <c r="Y8" s="88">
        <f>B8+E8+H8+K8+N8+Q8+T8+W8</f>
        <v>301.25</v>
      </c>
    </row>
    <row r="9" spans="1:25" s="8" customFormat="1" ht="15" customHeight="1">
      <c r="A9" s="77" t="s">
        <v>169</v>
      </c>
      <c r="B9" s="102">
        <v>30</v>
      </c>
      <c r="C9" s="82">
        <f>+(B9/$Y9)*100</f>
        <v>3.0511370570766037</v>
      </c>
      <c r="D9" s="75"/>
      <c r="E9" s="102">
        <v>86.74000000000001</v>
      </c>
      <c r="F9" s="82">
        <f>+(E9/$Y9)*100</f>
        <v>8.821854277694156</v>
      </c>
      <c r="G9" s="75"/>
      <c r="H9" s="102">
        <v>170.75</v>
      </c>
      <c r="I9" s="82">
        <f t="shared" si="0"/>
        <v>17.366055083194336</v>
      </c>
      <c r="J9" s="75"/>
      <c r="K9" s="75">
        <v>192.75</v>
      </c>
      <c r="L9" s="82">
        <f>+(K9/$Y9)*100</f>
        <v>19.603555591717182</v>
      </c>
      <c r="M9" s="75"/>
      <c r="N9" s="75">
        <v>189.5</v>
      </c>
      <c r="O9" s="82">
        <f>+(N9/$Y9)*100</f>
        <v>19.273015743867212</v>
      </c>
      <c r="P9" s="75"/>
      <c r="Q9" s="75">
        <v>158.5</v>
      </c>
      <c r="R9" s="82">
        <f>+(Q9/$Y9)*100</f>
        <v>16.12017411822139</v>
      </c>
      <c r="S9" s="75"/>
      <c r="T9" s="75">
        <v>135</v>
      </c>
      <c r="U9" s="82">
        <f>+(T9/$Y9)*100</f>
        <v>13.730116756844717</v>
      </c>
      <c r="V9" s="75"/>
      <c r="W9" s="75">
        <v>20</v>
      </c>
      <c r="X9" s="82">
        <f>+(W9/$Y9)*100</f>
        <v>2.0340913713844024</v>
      </c>
      <c r="Y9" s="88">
        <f>B9+E9+H9+K9+N9+Q9+T9+W9</f>
        <v>983.24</v>
      </c>
    </row>
    <row r="10" spans="1:25" s="8" customFormat="1" ht="15" customHeight="1">
      <c r="A10" s="77" t="s">
        <v>170</v>
      </c>
      <c r="B10" s="102">
        <v>30.25</v>
      </c>
      <c r="C10" s="82">
        <f>+(B10/$Y10)*100</f>
        <v>2.4974200206398347</v>
      </c>
      <c r="D10" s="75"/>
      <c r="E10" s="102">
        <v>126.5</v>
      </c>
      <c r="F10" s="82">
        <f>+(E10/$Y10)*100</f>
        <v>10.4437564499484</v>
      </c>
      <c r="G10" s="75"/>
      <c r="H10" s="102">
        <v>204.75</v>
      </c>
      <c r="I10" s="82">
        <f t="shared" si="0"/>
        <v>16.904024767801857</v>
      </c>
      <c r="J10" s="75"/>
      <c r="K10" s="75">
        <v>216.25</v>
      </c>
      <c r="L10" s="82">
        <f>+(K10/$Y10)*100</f>
        <v>17.853457172342623</v>
      </c>
      <c r="M10" s="75"/>
      <c r="N10" s="75">
        <v>215.5</v>
      </c>
      <c r="O10" s="82">
        <f>+(N10/$Y10)*100</f>
        <v>17.79153766769866</v>
      </c>
      <c r="P10" s="75"/>
      <c r="Q10" s="75">
        <v>194</v>
      </c>
      <c r="R10" s="82">
        <f>+(Q10/$Y10)*100</f>
        <v>16.016511867905056</v>
      </c>
      <c r="S10" s="75"/>
      <c r="T10" s="75">
        <v>198</v>
      </c>
      <c r="U10" s="82">
        <f>+(T10/$Y10)*100</f>
        <v>16.346749226006192</v>
      </c>
      <c r="V10" s="75"/>
      <c r="W10" s="75">
        <v>26</v>
      </c>
      <c r="X10" s="82">
        <f>+(W10/$Y10)*100</f>
        <v>2.146542827657379</v>
      </c>
      <c r="Y10" s="88">
        <f>B10+E10+H10+K10+N10+Q10+T10+W10</f>
        <v>1211.25</v>
      </c>
    </row>
    <row r="11" spans="1:25" s="8" customFormat="1" ht="15" customHeight="1">
      <c r="A11" s="77" t="s">
        <v>171</v>
      </c>
      <c r="B11" s="102">
        <v>47.349999999999994</v>
      </c>
      <c r="C11" s="82">
        <f>+(B11/$Y11)*100</f>
        <v>1.7661188652080175</v>
      </c>
      <c r="D11" s="75"/>
      <c r="E11" s="102">
        <v>248.00999999999996</v>
      </c>
      <c r="F11" s="82">
        <f>+(E11/$Y11)*100</f>
        <v>9.250583733056821</v>
      </c>
      <c r="G11" s="75"/>
      <c r="H11" s="102">
        <v>426.4200000000001</v>
      </c>
      <c r="I11" s="82">
        <f t="shared" si="0"/>
        <v>15.905140580823717</v>
      </c>
      <c r="J11" s="75"/>
      <c r="K11" s="75">
        <v>556.79</v>
      </c>
      <c r="L11" s="82">
        <f>+(K11/$Y11)*100</f>
        <v>20.76784208995084</v>
      </c>
      <c r="M11" s="75"/>
      <c r="N11" s="75">
        <v>503.70000000000005</v>
      </c>
      <c r="O11" s="82">
        <f>+(N11/$Y11)*100</f>
        <v>18.787625605180118</v>
      </c>
      <c r="P11" s="75"/>
      <c r="Q11" s="75">
        <v>500.35</v>
      </c>
      <c r="R11" s="82">
        <f>+(Q11/$Y11)*100</f>
        <v>18.662673161707115</v>
      </c>
      <c r="S11" s="75"/>
      <c r="T11" s="75">
        <v>338</v>
      </c>
      <c r="U11" s="82">
        <f>+(T11/$Y11)*100</f>
        <v>12.607142057873496</v>
      </c>
      <c r="V11" s="75"/>
      <c r="W11" s="75">
        <v>60.4</v>
      </c>
      <c r="X11" s="82">
        <f>+(W11/$Y11)*100</f>
        <v>2.2528739061998793</v>
      </c>
      <c r="Y11" s="88">
        <f>B11+E11+H11+K11+N11+Q11+T11+W11</f>
        <v>2681.02</v>
      </c>
    </row>
    <row r="12" spans="1:25" ht="6.75" customHeight="1">
      <c r="A12" s="25"/>
      <c r="C12" s="82"/>
      <c r="D12" s="43"/>
      <c r="F12" s="82"/>
      <c r="G12" s="43"/>
      <c r="H12" s="43"/>
      <c r="I12" s="82"/>
      <c r="J12" s="43"/>
      <c r="K12" s="43"/>
      <c r="L12" s="82"/>
      <c r="M12" s="43"/>
      <c r="N12" s="43"/>
      <c r="O12" s="82"/>
      <c r="P12" s="43"/>
      <c r="Q12" s="42"/>
      <c r="R12" s="82"/>
      <c r="S12" s="43"/>
      <c r="T12" s="42"/>
      <c r="U12" s="82"/>
      <c r="V12" s="43"/>
      <c r="W12" s="43"/>
      <c r="X12" s="82"/>
      <c r="Y12" s="88"/>
    </row>
    <row r="13" spans="1:25" s="8" customFormat="1" ht="20.25">
      <c r="A13" s="101" t="s">
        <v>116</v>
      </c>
      <c r="B13" s="75">
        <v>3</v>
      </c>
      <c r="C13" s="82">
        <f>+(B13/$Y13)*100</f>
        <v>6.666666666666667</v>
      </c>
      <c r="D13" s="75"/>
      <c r="E13" s="75">
        <v>11</v>
      </c>
      <c r="F13" s="82">
        <f>+(E13/$Y13)*100</f>
        <v>24.444444444444443</v>
      </c>
      <c r="G13" s="75"/>
      <c r="H13" s="75">
        <v>14</v>
      </c>
      <c r="I13" s="82">
        <f t="shared" si="0"/>
        <v>31.11111111111111</v>
      </c>
      <c r="J13" s="75"/>
      <c r="K13" s="75">
        <v>9</v>
      </c>
      <c r="L13" s="82">
        <f>+(K13/$Y13)*100</f>
        <v>20</v>
      </c>
      <c r="M13" s="75"/>
      <c r="N13" s="75">
        <v>4</v>
      </c>
      <c r="O13" s="82">
        <f>+(N13/$Y13)*100</f>
        <v>8.88888888888889</v>
      </c>
      <c r="P13" s="75"/>
      <c r="Q13" s="75">
        <v>1</v>
      </c>
      <c r="R13" s="82">
        <f>+(Q13/$Y13)*100</f>
        <v>2.2222222222222223</v>
      </c>
      <c r="S13" s="75"/>
      <c r="T13" s="75">
        <v>2</v>
      </c>
      <c r="U13" s="82">
        <f>+(T13/$Y13)*100</f>
        <v>4.444444444444445</v>
      </c>
      <c r="V13" s="75"/>
      <c r="W13" s="75">
        <v>1</v>
      </c>
      <c r="X13" s="82">
        <f>+(W13/$Y13)*100</f>
        <v>2.2222222222222223</v>
      </c>
      <c r="Y13" s="88">
        <f>B13+E13+H13+K13+N13+Q13+T13+W13</f>
        <v>45</v>
      </c>
    </row>
    <row r="14" spans="1:25" ht="12.75" customHeight="1">
      <c r="A14" s="59"/>
      <c r="B14" s="82"/>
      <c r="C14" s="44"/>
      <c r="D14" s="43"/>
      <c r="E14" s="42"/>
      <c r="F14" s="44"/>
      <c r="G14" s="43"/>
      <c r="H14" s="42"/>
      <c r="I14" s="44"/>
      <c r="J14" s="43"/>
      <c r="K14" s="42"/>
      <c r="L14" s="44"/>
      <c r="M14" s="43"/>
      <c r="N14" s="42"/>
      <c r="O14" s="44"/>
      <c r="P14" s="43"/>
      <c r="Q14" s="42"/>
      <c r="R14" s="44"/>
      <c r="S14" s="43"/>
      <c r="T14" s="42"/>
      <c r="U14" s="44"/>
      <c r="V14" s="43"/>
      <c r="W14" s="42"/>
      <c r="X14" s="44"/>
      <c r="Y14" s="42"/>
    </row>
    <row r="15" spans="1:25" s="8" customFormat="1" ht="15" customHeight="1">
      <c r="A15" s="35" t="s">
        <v>44</v>
      </c>
      <c r="B15" s="66">
        <f>SUM(B8:B13)</f>
        <v>130.85</v>
      </c>
      <c r="C15" s="56">
        <f>+(B15/$Y15)*100</f>
        <v>2.50586009314867</v>
      </c>
      <c r="D15" s="40"/>
      <c r="E15" s="46">
        <f>SUM(E8:E13)</f>
        <v>526</v>
      </c>
      <c r="F15" s="56">
        <f>+(E15/$Y15)*100</f>
        <v>10.073232013727171</v>
      </c>
      <c r="G15" s="40"/>
      <c r="H15" s="46">
        <f>SUM(H8:H13)</f>
        <v>868.6700000000001</v>
      </c>
      <c r="I15" s="56">
        <f>+(H15/$Y15)*100</f>
        <v>16.635578808677533</v>
      </c>
      <c r="J15" s="40"/>
      <c r="K15" s="46">
        <f>SUM(K8:K13)</f>
        <v>1012.54</v>
      </c>
      <c r="L15" s="56">
        <f>+(K15/$Y15)*100</f>
        <v>19.39078012011276</v>
      </c>
      <c r="M15" s="40"/>
      <c r="N15" s="46">
        <f>SUM(N8:N13)</f>
        <v>947.7</v>
      </c>
      <c r="O15" s="56">
        <f>+(N15/$Y15)*100</f>
        <v>18.149053192793236</v>
      </c>
      <c r="P15" s="40"/>
      <c r="Q15" s="46">
        <f>SUM(Q8:Q13)</f>
        <v>899.6</v>
      </c>
      <c r="R15" s="56">
        <f>+(Q15/$Y15)*100</f>
        <v>17.22790783184214</v>
      </c>
      <c r="S15" s="40"/>
      <c r="T15" s="46">
        <f>SUM(T8:T13)</f>
        <v>723</v>
      </c>
      <c r="U15" s="56">
        <f>+(T15/$Y15)*100</f>
        <v>13.84590636107366</v>
      </c>
      <c r="V15" s="40"/>
      <c r="W15" s="46">
        <f>SUM(W8:W13)</f>
        <v>113.4</v>
      </c>
      <c r="X15" s="56">
        <f>+(W15/$Y15)*100</f>
        <v>2.171681578624831</v>
      </c>
      <c r="Y15" s="46">
        <f>+B15+E15+H15+K15+N15+Q15+T15+W15</f>
        <v>5221.76</v>
      </c>
    </row>
  </sheetData>
  <sheetProtection/>
  <mergeCells count="11">
    <mergeCell ref="Q5:R5"/>
    <mergeCell ref="N5:O5"/>
    <mergeCell ref="E5:F5"/>
    <mergeCell ref="K5:L5"/>
    <mergeCell ref="H5:I5"/>
    <mergeCell ref="A4:A6"/>
    <mergeCell ref="B4:X4"/>
    <mergeCell ref="B5:C5"/>
    <mergeCell ref="W5:X5"/>
    <mergeCell ref="T5:U5"/>
    <mergeCell ref="Y4:Y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2"/>
  <sheetViews>
    <sheetView showGridLines="0" zoomScalePageLayoutView="0" workbookViewId="0" topLeftCell="A2">
      <selection activeCell="U1" sqref="U1:U16384"/>
    </sheetView>
  </sheetViews>
  <sheetFormatPr defaultColWidth="9.33203125" defaultRowHeight="11.25"/>
  <cols>
    <col min="1" max="1" width="15.16015625" style="72" customWidth="1"/>
    <col min="2" max="11" width="8" style="0" customWidth="1"/>
    <col min="12" max="12" width="9.33203125" style="2" customWidth="1"/>
    <col min="21" max="21" width="9.16015625" style="161" customWidth="1"/>
  </cols>
  <sheetData>
    <row r="1" spans="1:21" s="8" customFormat="1" ht="15" customHeight="1">
      <c r="A1" s="209" t="s">
        <v>177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N1" s="11"/>
      <c r="U1" s="220"/>
    </row>
    <row r="2" spans="1:21" s="8" customFormat="1" ht="15" customHeight="1">
      <c r="A2" s="104" t="s">
        <v>158</v>
      </c>
      <c r="B2" s="11"/>
      <c r="E2" s="11"/>
      <c r="H2" s="11"/>
      <c r="K2" s="11"/>
      <c r="L2" s="81"/>
      <c r="N2" s="11"/>
      <c r="U2" s="220"/>
    </row>
    <row r="3" spans="2:14" ht="12" customHeight="1">
      <c r="B3" s="1"/>
      <c r="E3" s="1"/>
      <c r="H3" s="1"/>
      <c r="K3" s="1"/>
      <c r="L3" s="3"/>
      <c r="N3" s="1"/>
    </row>
    <row r="4" spans="1:21" s="8" customFormat="1" ht="15" customHeight="1">
      <c r="A4" s="201" t="s">
        <v>88</v>
      </c>
      <c r="B4" s="210" t="s">
        <v>89</v>
      </c>
      <c r="C4" s="190"/>
      <c r="D4" s="190"/>
      <c r="E4" s="190"/>
      <c r="F4" s="190"/>
      <c r="G4" s="190"/>
      <c r="H4" s="190"/>
      <c r="I4" s="190"/>
      <c r="J4" s="190"/>
      <c r="K4" s="190"/>
      <c r="L4" s="201" t="s">
        <v>44</v>
      </c>
      <c r="N4" s="11"/>
      <c r="U4" s="220"/>
    </row>
    <row r="5" spans="1:21" s="8" customFormat="1" ht="15" customHeight="1">
      <c r="A5" s="211"/>
      <c r="B5" s="38">
        <v>1</v>
      </c>
      <c r="C5" s="142">
        <v>2</v>
      </c>
      <c r="D5" s="38">
        <v>3</v>
      </c>
      <c r="E5" s="38">
        <v>4</v>
      </c>
      <c r="F5" s="38">
        <v>5</v>
      </c>
      <c r="G5" s="38">
        <v>6</v>
      </c>
      <c r="H5" s="38">
        <v>7</v>
      </c>
      <c r="I5" s="38">
        <v>8</v>
      </c>
      <c r="J5" s="38">
        <v>9</v>
      </c>
      <c r="K5" s="38">
        <v>10</v>
      </c>
      <c r="L5" s="211"/>
      <c r="U5" s="220"/>
    </row>
    <row r="6" spans="1:21" s="8" customFormat="1" ht="1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115"/>
      <c r="U6" s="220"/>
    </row>
    <row r="7" spans="1:21" s="8" customFormat="1" ht="15" customHeight="1">
      <c r="A7" s="75">
        <v>1</v>
      </c>
      <c r="B7" s="75">
        <v>0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140">
        <f>SUM(B7:K7)</f>
        <v>0</v>
      </c>
      <c r="M7" s="105"/>
      <c r="N7" s="105"/>
      <c r="O7" s="105"/>
      <c r="P7" s="105"/>
      <c r="U7" s="220"/>
    </row>
    <row r="8" spans="1:23" s="8" customFormat="1" ht="15" customHeight="1">
      <c r="A8" s="75">
        <v>2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140">
        <f aca="true" t="shared" si="0" ref="L8:L13">SUM(B8:K8)</f>
        <v>0</v>
      </c>
      <c r="M8" s="105"/>
      <c r="N8" s="105"/>
      <c r="O8" s="105"/>
      <c r="P8" s="105"/>
      <c r="S8" s="105"/>
      <c r="U8" s="221"/>
      <c r="W8" s="105"/>
    </row>
    <row r="9" spans="1:23" s="8" customFormat="1" ht="15" customHeight="1">
      <c r="A9" s="75">
        <v>3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140">
        <f t="shared" si="0"/>
        <v>0</v>
      </c>
      <c r="M9" s="105"/>
      <c r="N9" s="105"/>
      <c r="O9" s="105"/>
      <c r="P9" s="105"/>
      <c r="S9" s="105"/>
      <c r="U9" s="221"/>
      <c r="W9" s="105"/>
    </row>
    <row r="10" spans="1:23" s="8" customFormat="1" ht="15" customHeight="1">
      <c r="A10" s="75">
        <v>4</v>
      </c>
      <c r="B10" s="75">
        <v>0</v>
      </c>
      <c r="C10" s="75">
        <v>0</v>
      </c>
      <c r="D10" s="75">
        <v>1</v>
      </c>
      <c r="E10" s="75">
        <v>1</v>
      </c>
      <c r="F10" s="75">
        <v>0</v>
      </c>
      <c r="G10" s="75">
        <v>1</v>
      </c>
      <c r="H10" s="75">
        <v>45</v>
      </c>
      <c r="I10" s="75">
        <v>0</v>
      </c>
      <c r="J10" s="75">
        <v>0</v>
      </c>
      <c r="K10" s="75">
        <v>0</v>
      </c>
      <c r="L10" s="140">
        <f t="shared" si="0"/>
        <v>48</v>
      </c>
      <c r="M10" s="105"/>
      <c r="N10" s="105"/>
      <c r="O10" s="105"/>
      <c r="P10" s="105"/>
      <c r="S10" s="105"/>
      <c r="U10" s="221"/>
      <c r="W10" s="105"/>
    </row>
    <row r="11" spans="1:23" s="8" customFormat="1" ht="15" customHeight="1">
      <c r="A11" s="75">
        <v>5</v>
      </c>
      <c r="B11" s="102">
        <v>45.7</v>
      </c>
      <c r="C11" s="102">
        <v>77</v>
      </c>
      <c r="D11" s="102">
        <v>77.58</v>
      </c>
      <c r="E11" s="102">
        <v>86</v>
      </c>
      <c r="F11" s="102">
        <v>77.35</v>
      </c>
      <c r="G11" s="102">
        <v>63.65</v>
      </c>
      <c r="H11" s="102">
        <v>59.3</v>
      </c>
      <c r="I11" s="102">
        <v>734.73</v>
      </c>
      <c r="J11" s="102">
        <v>0</v>
      </c>
      <c r="K11" s="102">
        <v>0</v>
      </c>
      <c r="L11" s="140">
        <f t="shared" si="0"/>
        <v>1221.31</v>
      </c>
      <c r="M11" s="105"/>
      <c r="N11" s="105"/>
      <c r="O11" s="105"/>
      <c r="P11" s="105"/>
      <c r="S11" s="105"/>
      <c r="U11" s="221"/>
      <c r="W11" s="105"/>
    </row>
    <row r="12" spans="1:23" s="8" customFormat="1" ht="15" customHeight="1">
      <c r="A12" s="75">
        <v>6</v>
      </c>
      <c r="B12" s="102">
        <v>20.6</v>
      </c>
      <c r="C12" s="102">
        <v>58</v>
      </c>
      <c r="D12" s="102">
        <v>77.64</v>
      </c>
      <c r="E12" s="102">
        <v>87</v>
      </c>
      <c r="F12" s="102">
        <v>99.24</v>
      </c>
      <c r="G12" s="102">
        <v>87.48</v>
      </c>
      <c r="H12" s="102">
        <v>90.3</v>
      </c>
      <c r="I12" s="102">
        <v>75.47</v>
      </c>
      <c r="J12" s="102">
        <v>919.12</v>
      </c>
      <c r="K12" s="102">
        <v>0</v>
      </c>
      <c r="L12" s="140">
        <f t="shared" si="0"/>
        <v>1514.85</v>
      </c>
      <c r="N12" s="105"/>
      <c r="O12" s="105"/>
      <c r="P12" s="105"/>
      <c r="S12" s="105"/>
      <c r="U12" s="221"/>
      <c r="W12" s="105"/>
    </row>
    <row r="13" spans="1:23" s="8" customFormat="1" ht="15" customHeight="1">
      <c r="A13" s="75">
        <v>7</v>
      </c>
      <c r="B13" s="102">
        <v>4.95</v>
      </c>
      <c r="C13" s="102">
        <v>8.8</v>
      </c>
      <c r="D13" s="102">
        <v>15</v>
      </c>
      <c r="E13" s="102">
        <v>11.8</v>
      </c>
      <c r="F13" s="102">
        <v>32.25</v>
      </c>
      <c r="G13" s="102">
        <v>61.05</v>
      </c>
      <c r="H13" s="102">
        <v>81.11</v>
      </c>
      <c r="I13" s="102">
        <v>93.98</v>
      </c>
      <c r="J13" s="102">
        <v>93.54</v>
      </c>
      <c r="K13" s="88">
        <v>2170.72</v>
      </c>
      <c r="L13" s="140">
        <f t="shared" si="0"/>
        <v>2573.2</v>
      </c>
      <c r="M13" s="105"/>
      <c r="N13" s="105"/>
      <c r="O13" s="105"/>
      <c r="P13" s="105"/>
      <c r="S13" s="105"/>
      <c r="U13" s="221"/>
      <c r="W13" s="105"/>
    </row>
    <row r="14" spans="1:23" s="8" customFormat="1" ht="15" customHeight="1">
      <c r="A14" s="75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05"/>
      <c r="N14" s="105"/>
      <c r="O14" s="105"/>
      <c r="P14" s="105"/>
      <c r="S14" s="105"/>
      <c r="U14" s="221"/>
      <c r="W14" s="105"/>
    </row>
    <row r="15" spans="1:23" s="8" customFormat="1" ht="15" customHeight="1">
      <c r="A15" s="40" t="s">
        <v>44</v>
      </c>
      <c r="B15" s="141">
        <f>SUM(B7:B14)</f>
        <v>71.25000000000001</v>
      </c>
      <c r="C15" s="141">
        <f aca="true" t="shared" si="1" ref="C15:L15">SUM(C7:C14)</f>
        <v>143.8</v>
      </c>
      <c r="D15" s="141">
        <f t="shared" si="1"/>
        <v>171.22</v>
      </c>
      <c r="E15" s="141">
        <f t="shared" si="1"/>
        <v>185.8</v>
      </c>
      <c r="F15" s="141">
        <f t="shared" si="1"/>
        <v>208.83999999999997</v>
      </c>
      <c r="G15" s="141">
        <f t="shared" si="1"/>
        <v>213.18</v>
      </c>
      <c r="H15" s="141">
        <f t="shared" si="1"/>
        <v>275.71</v>
      </c>
      <c r="I15" s="141">
        <f t="shared" si="1"/>
        <v>904.1800000000001</v>
      </c>
      <c r="J15" s="141">
        <f t="shared" si="1"/>
        <v>1012.66</v>
      </c>
      <c r="K15" s="141">
        <f t="shared" si="1"/>
        <v>2170.72</v>
      </c>
      <c r="L15" s="141">
        <f t="shared" si="1"/>
        <v>5357.36</v>
      </c>
      <c r="M15" s="105"/>
      <c r="N15" s="105"/>
      <c r="O15" s="105"/>
      <c r="P15" s="105"/>
      <c r="Q15" s="105"/>
      <c r="R15" s="105"/>
      <c r="S15" s="105"/>
      <c r="T15" s="105"/>
      <c r="U15" s="221"/>
      <c r="W15" s="105"/>
    </row>
    <row r="16" spans="13:23" ht="9.75">
      <c r="M16" s="22"/>
      <c r="N16" s="22"/>
      <c r="O16" s="22"/>
      <c r="P16" s="22"/>
      <c r="Q16" s="22"/>
      <c r="R16" s="22"/>
      <c r="S16" s="22"/>
      <c r="T16" s="22"/>
      <c r="U16" s="222"/>
      <c r="V16" s="22"/>
      <c r="W16" s="22"/>
    </row>
    <row r="17" spans="13:19" ht="9.75">
      <c r="M17" s="22"/>
      <c r="N17" s="22"/>
      <c r="O17" s="22"/>
      <c r="P17" s="22"/>
      <c r="Q17" s="22"/>
      <c r="R17" s="22"/>
      <c r="S17" s="22"/>
    </row>
    <row r="19" ht="4.5" customHeight="1"/>
    <row r="20" spans="2:12" ht="9.75"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116"/>
    </row>
    <row r="21" spans="2:12" ht="9.75"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116"/>
    </row>
    <row r="22" spans="2:12" ht="9.75"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116"/>
    </row>
  </sheetData>
  <sheetProtection/>
  <mergeCells count="4">
    <mergeCell ref="A1:L1"/>
    <mergeCell ref="B4:K4"/>
    <mergeCell ref="A4:A5"/>
    <mergeCell ref="L4:L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Dept's Education and YSPE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motty</dc:creator>
  <cp:keywords/>
  <dc:description/>
  <cp:lastModifiedBy>Converse, Cecilia</cp:lastModifiedBy>
  <cp:lastPrinted>2018-08-20T14:47:47Z</cp:lastPrinted>
  <dcterms:created xsi:type="dcterms:W3CDTF">2006-02-20T12:36:35Z</dcterms:created>
  <dcterms:modified xsi:type="dcterms:W3CDTF">2018-08-27T17:07:46Z</dcterms:modified>
  <cp:category/>
  <cp:version/>
  <cp:contentType/>
  <cp:contentStatus/>
</cp:coreProperties>
</file>