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316" windowWidth="12070" windowHeight="5900" activeTab="1"/>
  </bookViews>
  <sheets>
    <sheet name="Table 1 FTE PTR Various Years" sheetId="1" r:id="rId1"/>
    <sheet name="Table 2 FTE's by District" sheetId="2" r:id="rId2"/>
    <sheet name="Table 3" sheetId="3" r:id="rId3"/>
    <sheet name="background" sheetId="4" r:id="rId4"/>
  </sheets>
  <definedNames/>
  <calcPr fullCalcOnLoad="1"/>
</workbook>
</file>

<file path=xl/sharedStrings.xml><?xml version="1.0" encoding="utf-8"?>
<sst xmlns="http://schemas.openxmlformats.org/spreadsheetml/2006/main" count="130" uniqueCount="73">
  <si>
    <t>Regional Economic Development  Zone</t>
  </si>
  <si>
    <t>Total</t>
  </si>
  <si>
    <t>Enrolment</t>
  </si>
  <si>
    <t xml:space="preserve">       Year</t>
  </si>
  <si>
    <t xml:space="preserve">FTE </t>
  </si>
  <si>
    <t>Pupils</t>
  </si>
  <si>
    <t>Teachers</t>
  </si>
  <si>
    <t>a</t>
  </si>
  <si>
    <t>b</t>
  </si>
  <si>
    <t>a/b</t>
  </si>
  <si>
    <t>(1000/a)*b</t>
  </si>
  <si>
    <t>Percentage Change</t>
  </si>
  <si>
    <t>Teachers per</t>
  </si>
  <si>
    <t>School District</t>
  </si>
  <si>
    <t>Conseil scolaire francophone provincial</t>
  </si>
  <si>
    <t>FTE</t>
  </si>
  <si>
    <t xml:space="preserve">Teachers per </t>
  </si>
  <si>
    <t>Province</t>
  </si>
  <si>
    <t xml:space="preserve">      2007-08</t>
  </si>
  <si>
    <t xml:space="preserve">      2008-09</t>
  </si>
  <si>
    <t xml:space="preserve">      2009-10</t>
  </si>
  <si>
    <t xml:space="preserve">      2010-11</t>
  </si>
  <si>
    <t>Schools</t>
  </si>
  <si>
    <r>
      <t>PTR</t>
    </r>
    <r>
      <rPr>
        <vertAlign val="superscript"/>
        <sz val="8"/>
        <rFont val="Times New Roman"/>
        <family val="1"/>
      </rPr>
      <t>2</t>
    </r>
  </si>
  <si>
    <r>
      <t xml:space="preserve"> 1000 Pupils</t>
    </r>
    <r>
      <rPr>
        <vertAlign val="superscript"/>
        <sz val="8"/>
        <rFont val="Times New Roman"/>
        <family val="1"/>
      </rPr>
      <t>3</t>
    </r>
  </si>
  <si>
    <r>
      <t xml:space="preserve">Table 2. 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(FTE) Pupils,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(FTE) Teachers,   </t>
    </r>
    <r>
      <rPr>
        <b/>
        <sz val="11"/>
        <rFont val="Times New Roman"/>
        <family val="1"/>
      </rPr>
      <t xml:space="preserve">  </t>
    </r>
  </si>
  <si>
    <r>
      <t xml:space="preserve">Table 1. 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(FTE) Pupils,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(FTE) Teachers, </t>
    </r>
    <r>
      <rPr>
        <b/>
        <sz val="11"/>
        <rFont val="Times New Roman"/>
        <family val="1"/>
      </rPr>
      <t xml:space="preserve">  </t>
    </r>
  </si>
  <si>
    <r>
      <t>1000 Pupils</t>
    </r>
    <r>
      <rPr>
        <vertAlign val="superscript"/>
        <sz val="8"/>
        <rFont val="Times New Roman"/>
        <family val="1"/>
      </rPr>
      <t>3</t>
    </r>
  </si>
  <si>
    <t xml:space="preserve">      2011-12</t>
  </si>
  <si>
    <t xml:space="preserve">      2012-13</t>
  </si>
  <si>
    <t xml:space="preserve">      2013-14</t>
  </si>
  <si>
    <t>NLESD-Labrador</t>
  </si>
  <si>
    <t xml:space="preserve">NLESD-Western </t>
  </si>
  <si>
    <t>NLESD-Central</t>
  </si>
  <si>
    <t>NLESD-Eastern</t>
  </si>
  <si>
    <t xml:space="preserve">      2014-15</t>
  </si>
  <si>
    <t xml:space="preserve">      2015-16</t>
  </si>
  <si>
    <t xml:space="preserve">      2017-18</t>
  </si>
  <si>
    <t xml:space="preserve">      2016-17*</t>
  </si>
  <si>
    <t>*Full-day Kindergarten implemented in 2016-17.</t>
  </si>
  <si>
    <t xml:space="preserve">      2018-19</t>
  </si>
  <si>
    <t>2007-08 to 2018-19</t>
  </si>
  <si>
    <t>Pupil-Teacher Ratios (PTRs) and Teachers per 1000 Pupils, 2007-08 to 2018-19</t>
  </si>
  <si>
    <t>Pupil-Teacher Ratios (PTRs) and Teachers per 1000 Pupils by School District, 2018-19</t>
  </si>
  <si>
    <t xml:space="preserve">Change from the </t>
  </si>
  <si>
    <t xml:space="preserve">Previous Year </t>
  </si>
  <si>
    <t>District-Region</t>
  </si>
  <si>
    <t>Actual</t>
  </si>
  <si>
    <t>%</t>
  </si>
  <si>
    <t>2017-18</t>
  </si>
  <si>
    <t>2018-19</t>
  </si>
  <si>
    <t>NLESD-Western</t>
  </si>
  <si>
    <t xml:space="preserve">Conseil scolaire  </t>
  </si>
  <si>
    <t xml:space="preserve">francophone </t>
  </si>
  <si>
    <t>NLESD-Central**</t>
  </si>
  <si>
    <t xml:space="preserve">Showing Actual and Percentage Change from the Previous Year, </t>
  </si>
  <si>
    <t xml:space="preserve"> 2017-18 to 2018-19</t>
  </si>
  <si>
    <t>Conseil scolaire  francophone</t>
  </si>
  <si>
    <t>Number of Teachers, by District-Region, 2017-18  to 2018-19</t>
  </si>
  <si>
    <r>
      <t>Table 3.</t>
    </r>
    <r>
      <rPr>
        <sz val="11"/>
        <rFont val="Times New Roman"/>
        <family val="1"/>
      </rPr>
      <t xml:space="preserve">  Number of Schools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by District-Region,</t>
    </r>
  </si>
  <si>
    <r>
      <t xml:space="preserve">Table 4.  </t>
    </r>
    <r>
      <rPr>
        <sz val="11"/>
        <rFont val="Times New Roman"/>
        <family val="1"/>
      </rPr>
      <t xml:space="preserve">Enrolment by District-Region, </t>
    </r>
  </si>
  <si>
    <r>
      <t xml:space="preserve">Table 5.  </t>
    </r>
    <r>
      <rPr>
        <sz val="11"/>
        <rFont val="Times New Roman"/>
        <family val="1"/>
      </rPr>
      <t xml:space="preserve"> Full-time Equivalent Teachers  by District-Region, </t>
    </r>
  </si>
  <si>
    <r>
      <t>Table 6.</t>
    </r>
    <r>
      <rPr>
        <sz val="11"/>
        <rFont val="Times New Roman"/>
        <family val="1"/>
      </rPr>
      <t xml:space="preserve">  Percentage Change in the Number of Schools, Enrolment and </t>
    </r>
  </si>
  <si>
    <t>Districts-Region</t>
  </si>
  <si>
    <t>NLESD</t>
  </si>
  <si>
    <t>Labrador</t>
  </si>
  <si>
    <t>Western</t>
  </si>
  <si>
    <t>Central</t>
  </si>
  <si>
    <t>Eastern</t>
  </si>
  <si>
    <t xml:space="preserve">Conseil scolaire </t>
  </si>
  <si>
    <t>francophone</t>
  </si>
  <si>
    <r>
      <t>Table 3.</t>
    </r>
    <r>
      <rPr>
        <sz val="11"/>
        <rFont val="Times New Roman"/>
        <family val="1"/>
      </rPr>
      <t xml:space="preserve">  Percentage Change in the Number of Schools, Enrolment and Number of Teachers</t>
    </r>
  </si>
  <si>
    <t xml:space="preserve">              by Districts-Region, 2017-18  to 2018-19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</si>
</sst>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Univers"/>
      <family val="2"/>
    </font>
    <font>
      <sz val="8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distributed"/>
    </xf>
    <xf numFmtId="0" fontId="5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Continuous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distributed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distributed"/>
    </xf>
    <xf numFmtId="3" fontId="5" fillId="0" borderId="0" xfId="0" applyNumberFormat="1" applyFont="1" applyFill="1" applyAlignment="1">
      <alignment horizontal="distributed"/>
    </xf>
    <xf numFmtId="0" fontId="5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33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" fontId="2" fillId="34" borderId="0" xfId="0" applyNumberFormat="1" applyFont="1" applyFill="1" applyBorder="1" applyAlignment="1">
      <alignment horizontal="distributed"/>
    </xf>
    <xf numFmtId="1" fontId="5" fillId="33" borderId="12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" fontId="5" fillId="34" borderId="0" xfId="0" applyNumberFormat="1" applyFont="1" applyFill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166" fontId="5" fillId="34" borderId="0" xfId="65" applyNumberFormat="1" applyFont="1" applyFill="1" applyAlignment="1">
      <alignment horizontal="center" vertical="center"/>
    </xf>
    <xf numFmtId="166" fontId="5" fillId="34" borderId="10" xfId="65" applyNumberFormat="1" applyFont="1" applyFill="1" applyBorder="1" applyAlignment="1">
      <alignment horizontal="center"/>
    </xf>
    <xf numFmtId="166" fontId="5" fillId="34" borderId="0" xfId="0" applyNumberFormat="1" applyFont="1" applyFill="1" applyAlignment="1">
      <alignment horizontal="distributed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5" fillId="34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 horizontal="center" vertical="center"/>
    </xf>
    <xf numFmtId="1" fontId="5" fillId="34" borderId="0" xfId="65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66" fontId="5" fillId="34" borderId="0" xfId="0" applyNumberFormat="1" applyFont="1" applyFill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 vertical="top"/>
    </xf>
    <xf numFmtId="165" fontId="5" fillId="33" borderId="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distributed"/>
    </xf>
    <xf numFmtId="0" fontId="5" fillId="33" borderId="10" xfId="0" applyFont="1" applyFill="1" applyBorder="1" applyAlignment="1">
      <alignment vertical="distributed"/>
    </xf>
    <xf numFmtId="0" fontId="7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1" fontId="5" fillId="33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="70" zoomScaleNormal="70" zoomScalePageLayoutView="0" workbookViewId="0" topLeftCell="B2">
      <selection activeCell="I1" sqref="I1:AO16384"/>
    </sheetView>
  </sheetViews>
  <sheetFormatPr defaultColWidth="9.140625" defaultRowHeight="12.75"/>
  <cols>
    <col min="1" max="1" width="25.57421875" style="0" customWidth="1"/>
    <col min="2" max="4" width="14.421875" style="0" customWidth="1"/>
    <col min="5" max="5" width="13.8515625" style="0" customWidth="1"/>
  </cols>
  <sheetData>
    <row r="1" spans="1:8" ht="12.75" customHeight="1">
      <c r="A1" s="40" t="s">
        <v>26</v>
      </c>
      <c r="B1" s="41"/>
      <c r="C1" s="41"/>
      <c r="D1" s="41"/>
      <c r="E1" s="41"/>
      <c r="F1" s="2"/>
      <c r="G1" s="2"/>
      <c r="H1" s="2"/>
    </row>
    <row r="2" spans="1:8" ht="12.75" customHeight="1">
      <c r="A2" s="42" t="s">
        <v>42</v>
      </c>
      <c r="B2" s="42"/>
      <c r="C2" s="42"/>
      <c r="D2" s="42"/>
      <c r="E2" s="42"/>
      <c r="F2" s="1"/>
      <c r="G2" s="1"/>
      <c r="H2" s="1"/>
    </row>
    <row r="3" ht="12.75" customHeight="1"/>
    <row r="4" spans="1:5" s="7" customFormat="1" ht="14.25" customHeight="1">
      <c r="A4" s="87" t="s">
        <v>3</v>
      </c>
      <c r="B4" s="21" t="s">
        <v>4</v>
      </c>
      <c r="C4" s="26" t="s">
        <v>4</v>
      </c>
      <c r="D4" s="89" t="s">
        <v>23</v>
      </c>
      <c r="E4" s="26" t="s">
        <v>12</v>
      </c>
    </row>
    <row r="5" spans="1:5" s="8" customFormat="1" ht="17.25" customHeight="1">
      <c r="A5" s="88"/>
      <c r="B5" s="27" t="s">
        <v>5</v>
      </c>
      <c r="C5" s="28" t="s">
        <v>6</v>
      </c>
      <c r="D5" s="90"/>
      <c r="E5" s="28" t="s">
        <v>27</v>
      </c>
    </row>
    <row r="6" spans="1:5" ht="4.5" customHeight="1">
      <c r="A6" s="16"/>
      <c r="B6" s="22"/>
      <c r="C6" s="30"/>
      <c r="D6" s="30"/>
      <c r="E6" s="30"/>
    </row>
    <row r="7" spans="1:5" ht="12">
      <c r="A7" s="35"/>
      <c r="B7" s="22" t="s">
        <v>7</v>
      </c>
      <c r="C7" s="29" t="s">
        <v>8</v>
      </c>
      <c r="D7" s="29" t="s">
        <v>9</v>
      </c>
      <c r="E7" s="29" t="s">
        <v>10</v>
      </c>
    </row>
    <row r="8" spans="1:5" ht="7.5" customHeight="1">
      <c r="A8" s="16"/>
      <c r="B8" s="22"/>
      <c r="C8" s="15"/>
      <c r="D8" s="15"/>
      <c r="E8" s="30"/>
    </row>
    <row r="9" spans="1:5" ht="4.5" customHeight="1">
      <c r="A9" s="16"/>
      <c r="B9" s="22"/>
      <c r="C9" s="30"/>
      <c r="D9" s="30"/>
      <c r="E9" s="17"/>
    </row>
    <row r="10" spans="1:6" ht="15" customHeight="1">
      <c r="A10" s="16" t="s">
        <v>18</v>
      </c>
      <c r="B10" s="31">
        <v>69741</v>
      </c>
      <c r="C10" s="32">
        <v>5498</v>
      </c>
      <c r="D10" s="17">
        <v>12.684794470716625</v>
      </c>
      <c r="E10" s="17">
        <v>78.8345449592062</v>
      </c>
      <c r="F10" s="10"/>
    </row>
    <row r="11" spans="1:6" ht="4.5" customHeight="1">
      <c r="A11" s="16"/>
      <c r="B11" s="22"/>
      <c r="C11" s="30"/>
      <c r="D11" s="30"/>
      <c r="E11" s="17"/>
      <c r="F11" s="10"/>
    </row>
    <row r="12" spans="1:6" ht="15" customHeight="1">
      <c r="A12" s="16" t="s">
        <v>19</v>
      </c>
      <c r="B12" s="31">
        <v>68260</v>
      </c>
      <c r="C12" s="32">
        <v>5572</v>
      </c>
      <c r="D12" s="17">
        <f>B12/C12</f>
        <v>12.2505384063173</v>
      </c>
      <c r="E12" s="17">
        <f>(1000/B12)*C12</f>
        <v>81.62906533841196</v>
      </c>
      <c r="F12" s="10"/>
    </row>
    <row r="13" spans="1:6" ht="4.5" customHeight="1">
      <c r="A13" s="16"/>
      <c r="B13" s="22"/>
      <c r="C13" s="30"/>
      <c r="D13" s="30"/>
      <c r="E13" s="30"/>
      <c r="F13" s="10"/>
    </row>
    <row r="14" spans="1:6" ht="15" customHeight="1">
      <c r="A14" s="16" t="s">
        <v>20</v>
      </c>
      <c r="B14" s="31">
        <v>67312</v>
      </c>
      <c r="C14" s="32">
        <v>5569</v>
      </c>
      <c r="D14" s="17">
        <f>B14/C14</f>
        <v>12.086909678577841</v>
      </c>
      <c r="E14" s="17">
        <f>(1000/B14)*C14</f>
        <v>82.73413358687901</v>
      </c>
      <c r="F14" s="10"/>
    </row>
    <row r="15" spans="1:6" ht="4.5" customHeight="1">
      <c r="A15" s="16"/>
      <c r="B15" s="22"/>
      <c r="C15" s="30"/>
      <c r="D15" s="30"/>
      <c r="E15" s="30"/>
      <c r="F15" s="10"/>
    </row>
    <row r="16" spans="1:6" ht="15" customHeight="1">
      <c r="A16" s="16" t="s">
        <v>21</v>
      </c>
      <c r="B16" s="31">
        <v>66388</v>
      </c>
      <c r="C16" s="32">
        <v>5544</v>
      </c>
      <c r="D16" s="17">
        <f>B16/C16</f>
        <v>11.974747474747474</v>
      </c>
      <c r="E16" s="17">
        <f>(1000/B16)*C16</f>
        <v>83.50906790383804</v>
      </c>
      <c r="F16" s="10"/>
    </row>
    <row r="17" spans="1:6" ht="4.5" customHeight="1">
      <c r="A17" s="16"/>
      <c r="B17" s="22"/>
      <c r="C17" s="30"/>
      <c r="D17" s="30"/>
      <c r="E17" s="30"/>
      <c r="F17" s="10"/>
    </row>
    <row r="18" spans="1:6" ht="15" customHeight="1">
      <c r="A18" s="16" t="s">
        <v>28</v>
      </c>
      <c r="B18" s="31">
        <v>65538</v>
      </c>
      <c r="C18" s="33">
        <v>5529</v>
      </c>
      <c r="D18" s="17">
        <f>B18/C18</f>
        <v>11.853499728703202</v>
      </c>
      <c r="E18" s="17">
        <f>(1000/B18)*C18</f>
        <v>84.36327016387439</v>
      </c>
      <c r="F18" s="10"/>
    </row>
    <row r="19" spans="1:6" ht="4.5" customHeight="1">
      <c r="A19" s="16"/>
      <c r="B19" s="22"/>
      <c r="C19" s="33"/>
      <c r="D19" s="17"/>
      <c r="E19" s="17"/>
      <c r="F19" s="10"/>
    </row>
    <row r="20" spans="1:6" ht="15" customHeight="1">
      <c r="A20" s="16" t="s">
        <v>29</v>
      </c>
      <c r="B20" s="31">
        <v>65165</v>
      </c>
      <c r="C20" s="33">
        <v>5515</v>
      </c>
      <c r="D20" s="17">
        <f>B20/C20</f>
        <v>11.815956482320942</v>
      </c>
      <c r="E20" s="17">
        <f>(1000/B20)*C20</f>
        <v>84.63132049413028</v>
      </c>
      <c r="F20" s="10"/>
    </row>
    <row r="21" ht="4.5" customHeight="1">
      <c r="F21" s="10"/>
    </row>
    <row r="22" spans="1:6" ht="15" customHeight="1">
      <c r="A22" s="16" t="s">
        <v>30</v>
      </c>
      <c r="B22" s="31">
        <v>64914</v>
      </c>
      <c r="C22" s="33">
        <v>5357</v>
      </c>
      <c r="D22" s="17">
        <f>B22/C22</f>
        <v>12.117603136083629</v>
      </c>
      <c r="E22" s="17">
        <f>(1000/B22)*C22</f>
        <v>82.52457097082294</v>
      </c>
      <c r="F22" s="10"/>
    </row>
    <row r="23" spans="1:6" ht="4.5" customHeight="1">
      <c r="A23" s="16"/>
      <c r="B23" s="31"/>
      <c r="C23" s="33"/>
      <c r="D23" s="17"/>
      <c r="E23" s="17"/>
      <c r="F23" s="10"/>
    </row>
    <row r="24" spans="1:6" ht="15" customHeight="1">
      <c r="A24" s="16" t="s">
        <v>35</v>
      </c>
      <c r="B24" s="31">
        <v>64852</v>
      </c>
      <c r="C24" s="33">
        <v>5379</v>
      </c>
      <c r="D24" s="17">
        <f>B24/C24</f>
        <v>12.056516081055959</v>
      </c>
      <c r="E24" s="17">
        <f>(1000/B24)*C24</f>
        <v>82.94270030222661</v>
      </c>
      <c r="F24" s="10"/>
    </row>
    <row r="25" spans="1:6" ht="4.5" customHeight="1">
      <c r="A25" s="44"/>
      <c r="B25" s="31"/>
      <c r="C25" s="33"/>
      <c r="D25" s="17"/>
      <c r="E25" s="17"/>
      <c r="F25" s="10"/>
    </row>
    <row r="26" spans="1:6" ht="15" customHeight="1">
      <c r="A26" s="16" t="s">
        <v>36</v>
      </c>
      <c r="B26" s="31">
        <v>64413</v>
      </c>
      <c r="C26" s="33">
        <v>5314.37</v>
      </c>
      <c r="D26" s="17">
        <v>12.120533572182593</v>
      </c>
      <c r="E26" s="17">
        <v>82.50461863288467</v>
      </c>
      <c r="F26" s="10"/>
    </row>
    <row r="27" spans="1:6" ht="3" customHeight="1">
      <c r="A27" s="16"/>
      <c r="B27" s="31"/>
      <c r="C27" s="33"/>
      <c r="D27" s="17"/>
      <c r="E27" s="17"/>
      <c r="F27" s="10"/>
    </row>
    <row r="28" spans="1:6" ht="15" customHeight="1">
      <c r="A28" s="16" t="s">
        <v>38</v>
      </c>
      <c r="B28" s="31">
        <v>66323</v>
      </c>
      <c r="C28" s="33">
        <v>5222</v>
      </c>
      <c r="D28" s="17">
        <f>B28/C28</f>
        <v>12.700689391037917</v>
      </c>
      <c r="E28" s="17">
        <f>(1000/B28)*C28</f>
        <v>78.73588347933597</v>
      </c>
      <c r="F28" s="10"/>
    </row>
    <row r="29" spans="1:6" ht="4.5" customHeight="1">
      <c r="A29" s="16"/>
      <c r="B29" s="31"/>
      <c r="C29" s="33"/>
      <c r="D29" s="17"/>
      <c r="E29" s="17"/>
      <c r="F29" s="10"/>
    </row>
    <row r="30" spans="1:6" ht="15" customHeight="1">
      <c r="A30" s="16" t="s">
        <v>37</v>
      </c>
      <c r="B30" s="31">
        <v>65401</v>
      </c>
      <c r="C30" s="33">
        <v>5222</v>
      </c>
      <c r="D30" s="17">
        <f>B30/C30</f>
        <v>12.524128686327078</v>
      </c>
      <c r="E30" s="17">
        <f>(1000/B30)*C30</f>
        <v>79.84587391630097</v>
      </c>
      <c r="F30" s="10"/>
    </row>
    <row r="31" spans="1:6" ht="3.75" customHeight="1">
      <c r="A31" s="16"/>
      <c r="B31" s="31"/>
      <c r="C31" s="33"/>
      <c r="D31" s="17"/>
      <c r="E31" s="17"/>
      <c r="F31" s="10"/>
    </row>
    <row r="32" spans="1:7" ht="15" customHeight="1">
      <c r="A32" s="16" t="s">
        <v>40</v>
      </c>
      <c r="B32" s="31">
        <v>64336</v>
      </c>
      <c r="C32" s="33">
        <v>5192</v>
      </c>
      <c r="D32" s="17">
        <f>B32/C32</f>
        <v>12.391371340523882</v>
      </c>
      <c r="E32" s="17">
        <f>(1000/B32)*C32</f>
        <v>80.70131808007957</v>
      </c>
      <c r="F32" s="10"/>
      <c r="G32" s="9"/>
    </row>
    <row r="33" spans="1:6" ht="4.5" customHeight="1">
      <c r="A33" s="16"/>
      <c r="B33" s="22"/>
      <c r="C33" s="30"/>
      <c r="D33" s="30"/>
      <c r="E33" s="30"/>
      <c r="F33" s="5"/>
    </row>
    <row r="34" spans="1:6" ht="4.5" customHeight="1">
      <c r="A34" s="16"/>
      <c r="B34" s="22"/>
      <c r="C34" s="30"/>
      <c r="D34" s="30"/>
      <c r="E34" s="30"/>
      <c r="F34" s="5"/>
    </row>
    <row r="35" spans="1:6" s="4" customFormat="1" ht="15" customHeight="1">
      <c r="A35" s="36" t="s">
        <v>11</v>
      </c>
      <c r="B35" s="85">
        <f>+(B32-B10)/B10</f>
        <v>-0.07750103956066015</v>
      </c>
      <c r="C35" s="85">
        <f>+(C32-C10)/C10</f>
        <v>-0.05565660240087304</v>
      </c>
      <c r="D35" s="85">
        <f>+(D32-D10)/D10</f>
        <v>-0.02313187894925078</v>
      </c>
      <c r="E35" s="85">
        <f>+(E32-E10)/E10</f>
        <v>0.023679633361737014</v>
      </c>
      <c r="F35" s="5"/>
    </row>
    <row r="36" spans="1:6" s="4" customFormat="1" ht="9.75" customHeight="1">
      <c r="A36" s="34" t="s">
        <v>41</v>
      </c>
      <c r="B36" s="86"/>
      <c r="C36" s="86"/>
      <c r="D36" s="86"/>
      <c r="E36" s="86"/>
      <c r="F36" s="5"/>
    </row>
    <row r="37" spans="1:5" ht="12">
      <c r="A37" s="15" t="s">
        <v>39</v>
      </c>
      <c r="B37" s="15"/>
      <c r="C37" s="3"/>
      <c r="D37" s="3"/>
      <c r="E37" s="3"/>
    </row>
  </sheetData>
  <sheetProtection/>
  <mergeCells count="6">
    <mergeCell ref="E35:E36"/>
    <mergeCell ref="A4:A5"/>
    <mergeCell ref="D4:D5"/>
    <mergeCell ref="B35:B36"/>
    <mergeCell ref="C35:C36"/>
    <mergeCell ref="D35:D3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="115" zoomScaleNormal="115" zoomScalePageLayoutView="0" workbookViewId="0" topLeftCell="A1">
      <selection activeCell="B18" sqref="B18"/>
    </sheetView>
  </sheetViews>
  <sheetFormatPr defaultColWidth="9.140625" defaultRowHeight="12.75"/>
  <cols>
    <col min="1" max="1" width="26.57421875" style="0" customWidth="1"/>
    <col min="2" max="2" width="15.00390625" style="6" customWidth="1"/>
    <col min="3" max="3" width="13.421875" style="6" customWidth="1"/>
    <col min="4" max="4" width="14.00390625" style="6" customWidth="1"/>
    <col min="5" max="5" width="12.57421875" style="6" customWidth="1"/>
  </cols>
  <sheetData>
    <row r="1" spans="1:5" ht="15" customHeight="1">
      <c r="A1" s="40" t="s">
        <v>25</v>
      </c>
      <c r="B1" s="41"/>
      <c r="C1" s="41"/>
      <c r="D1" s="41"/>
      <c r="E1" s="41"/>
    </row>
    <row r="2" spans="1:5" s="11" customFormat="1" ht="15" customHeight="1">
      <c r="A2" s="42" t="s">
        <v>43</v>
      </c>
      <c r="B2" s="42"/>
      <c r="C2" s="42"/>
      <c r="D2" s="42"/>
      <c r="E2" s="42"/>
    </row>
    <row r="3" spans="2:5" ht="12.75" customHeight="1">
      <c r="B3"/>
      <c r="C3"/>
      <c r="D3"/>
      <c r="E3"/>
    </row>
    <row r="4" spans="1:5" ht="12.75" customHeight="1">
      <c r="A4" s="91" t="s">
        <v>13</v>
      </c>
      <c r="B4" s="21" t="s">
        <v>15</v>
      </c>
      <c r="C4" s="21" t="s">
        <v>15</v>
      </c>
      <c r="D4" s="89" t="s">
        <v>23</v>
      </c>
      <c r="E4" s="21" t="s">
        <v>16</v>
      </c>
    </row>
    <row r="5" spans="1:5" ht="12.75" customHeight="1">
      <c r="A5" s="92"/>
      <c r="B5" s="18" t="s">
        <v>5</v>
      </c>
      <c r="C5" s="18" t="s">
        <v>6</v>
      </c>
      <c r="D5" s="90"/>
      <c r="E5" s="18" t="s">
        <v>24</v>
      </c>
    </row>
    <row r="6" spans="1:5" ht="12">
      <c r="A6" s="15"/>
      <c r="B6" s="20"/>
      <c r="C6" s="20"/>
      <c r="D6" s="20"/>
      <c r="E6" s="20"/>
    </row>
    <row r="7" spans="1:5" ht="15" customHeight="1">
      <c r="A7" s="15"/>
      <c r="B7" s="22" t="s">
        <v>7</v>
      </c>
      <c r="C7" s="22" t="s">
        <v>8</v>
      </c>
      <c r="D7" s="22" t="s">
        <v>9</v>
      </c>
      <c r="E7" s="22" t="s">
        <v>10</v>
      </c>
    </row>
    <row r="8" spans="1:5" ht="12" customHeight="1">
      <c r="A8" s="15"/>
      <c r="B8" s="22"/>
      <c r="C8" s="22"/>
      <c r="D8" s="22"/>
      <c r="E8" s="22"/>
    </row>
    <row r="9" spans="1:5" ht="15" customHeight="1">
      <c r="A9" s="15" t="s">
        <v>31</v>
      </c>
      <c r="B9" s="101">
        <v>3609</v>
      </c>
      <c r="C9" s="47">
        <v>304</v>
      </c>
      <c r="D9" s="43">
        <f>+B9/C9</f>
        <v>11.87171052631579</v>
      </c>
      <c r="E9" s="43">
        <f>+(1000/B9)*C9</f>
        <v>84.23385979495706</v>
      </c>
    </row>
    <row r="10" spans="1:5" ht="15" customHeight="1">
      <c r="A10" s="15" t="s">
        <v>32</v>
      </c>
      <c r="B10" s="101">
        <v>11265</v>
      </c>
      <c r="C10" s="47">
        <v>970</v>
      </c>
      <c r="D10" s="43">
        <f>+B10/C10</f>
        <v>11.61340206185567</v>
      </c>
      <c r="E10" s="43">
        <f aca="true" t="shared" si="0" ref="E10:E15">+(1000/B10)*C10</f>
        <v>86.10741233910342</v>
      </c>
    </row>
    <row r="11" spans="1:5" ht="15" customHeight="1">
      <c r="A11" s="15" t="s">
        <v>33</v>
      </c>
      <c r="B11" s="101">
        <v>14475</v>
      </c>
      <c r="C11" s="47">
        <v>1194</v>
      </c>
      <c r="D11" s="43">
        <f>+B11/C11</f>
        <v>12.123115577889447</v>
      </c>
      <c r="E11" s="43">
        <f t="shared" si="0"/>
        <v>82.48704663212435</v>
      </c>
    </row>
    <row r="12" spans="1:5" ht="15" customHeight="1">
      <c r="A12" s="15" t="s">
        <v>34</v>
      </c>
      <c r="B12" s="101">
        <v>34645</v>
      </c>
      <c r="C12" s="47">
        <v>2673</v>
      </c>
      <c r="D12" s="43">
        <f>+B12/C12</f>
        <v>12.96109240553685</v>
      </c>
      <c r="E12" s="43">
        <f t="shared" si="0"/>
        <v>77.153990474816</v>
      </c>
    </row>
    <row r="13" spans="1:5" ht="15" customHeight="1">
      <c r="A13" s="15" t="s">
        <v>14</v>
      </c>
      <c r="B13" s="101">
        <v>342</v>
      </c>
      <c r="C13" s="47">
        <v>51</v>
      </c>
      <c r="D13" s="43">
        <f>+B13/C13</f>
        <v>6.705882352941177</v>
      </c>
      <c r="E13" s="43">
        <f t="shared" si="0"/>
        <v>149.12280701754386</v>
      </c>
    </row>
    <row r="14" spans="1:5" ht="12">
      <c r="A14" s="15"/>
      <c r="B14" s="39"/>
      <c r="C14" s="37"/>
      <c r="D14" s="38"/>
      <c r="E14" s="38"/>
    </row>
    <row r="15" spans="1:5" ht="15" customHeight="1">
      <c r="A15" s="23" t="s">
        <v>17</v>
      </c>
      <c r="B15" s="24">
        <f>SUM(B9:B14)</f>
        <v>64336</v>
      </c>
      <c r="C15" s="24">
        <f>SUM(C9:C14)</f>
        <v>5192</v>
      </c>
      <c r="D15" s="25">
        <f>+B15/C15</f>
        <v>12.391371340523882</v>
      </c>
      <c r="E15" s="25">
        <f t="shared" si="0"/>
        <v>80.70131808007957</v>
      </c>
    </row>
  </sheetData>
  <sheetProtection/>
  <mergeCells count="2">
    <mergeCell ref="A4:A5"/>
    <mergeCell ref="D4:D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64" zoomScaleNormal="64" zoomScalePageLayoutView="0" workbookViewId="0" topLeftCell="A1">
      <selection activeCell="A2" sqref="A2:G16"/>
    </sheetView>
  </sheetViews>
  <sheetFormatPr defaultColWidth="9.140625" defaultRowHeight="12.75"/>
  <cols>
    <col min="1" max="1" width="16.140625" style="0" customWidth="1"/>
    <col min="2" max="2" width="16.57421875" style="82" customWidth="1"/>
    <col min="3" max="3" width="15.421875" style="82" customWidth="1"/>
    <col min="4" max="4" width="12.8515625" style="82" customWidth="1"/>
    <col min="6" max="6" width="12.7109375" style="0" customWidth="1"/>
    <col min="7" max="46" width="8.8515625" style="48" customWidth="1"/>
  </cols>
  <sheetData>
    <row r="1" spans="1:6" ht="12">
      <c r="A1" s="48"/>
      <c r="B1" s="56"/>
      <c r="C1" s="56"/>
      <c r="D1" s="56"/>
      <c r="E1" s="48"/>
      <c r="F1" s="48"/>
    </row>
    <row r="2" spans="1:6" ht="12">
      <c r="A2" s="48"/>
      <c r="B2" s="56"/>
      <c r="C2" s="56"/>
      <c r="D2" s="56"/>
      <c r="E2" s="48"/>
      <c r="F2" s="48"/>
    </row>
    <row r="3" spans="1:7" ht="13.5">
      <c r="A3" s="100" t="s">
        <v>71</v>
      </c>
      <c r="B3" s="100"/>
      <c r="C3" s="100"/>
      <c r="D3" s="100"/>
      <c r="E3" s="100"/>
      <c r="F3" s="100"/>
      <c r="G3" s="100"/>
    </row>
    <row r="4" spans="1:7" ht="13.5">
      <c r="A4" s="94" t="s">
        <v>72</v>
      </c>
      <c r="B4" s="94"/>
      <c r="C4" s="94"/>
      <c r="D4" s="94"/>
      <c r="E4" s="94"/>
      <c r="F4" s="94"/>
      <c r="G4" s="94"/>
    </row>
    <row r="5" spans="1:6" ht="12">
      <c r="A5" s="48"/>
      <c r="B5" s="56"/>
      <c r="C5" s="56"/>
      <c r="D5" s="56"/>
      <c r="E5" s="48"/>
      <c r="F5" s="48"/>
    </row>
    <row r="6" spans="1:7" ht="12">
      <c r="A6" s="13"/>
      <c r="B6" s="95" t="s">
        <v>63</v>
      </c>
      <c r="C6" s="96"/>
      <c r="D6" s="96"/>
      <c r="E6" s="96"/>
      <c r="F6" s="96"/>
      <c r="G6" s="96"/>
    </row>
    <row r="7" spans="1:7" ht="12">
      <c r="A7" s="78"/>
      <c r="B7" s="99" t="s">
        <v>64</v>
      </c>
      <c r="C7" s="99" t="s">
        <v>64</v>
      </c>
      <c r="D7" s="99" t="s">
        <v>64</v>
      </c>
      <c r="E7" s="99" t="s">
        <v>64</v>
      </c>
      <c r="F7" s="99" t="s">
        <v>69</v>
      </c>
      <c r="G7" s="99" t="s">
        <v>1</v>
      </c>
    </row>
    <row r="8" spans="1:7" ht="12">
      <c r="A8" s="12"/>
      <c r="B8" s="79" t="s">
        <v>65</v>
      </c>
      <c r="C8" s="79" t="s">
        <v>66</v>
      </c>
      <c r="D8" s="79" t="s">
        <v>67</v>
      </c>
      <c r="E8" s="79" t="s">
        <v>68</v>
      </c>
      <c r="F8" s="79" t="s">
        <v>70</v>
      </c>
      <c r="G8" s="79"/>
    </row>
    <row r="9" spans="1:7" ht="12">
      <c r="A9" s="49"/>
      <c r="B9" s="50"/>
      <c r="C9" s="50"/>
      <c r="D9" s="50"/>
      <c r="E9" s="49"/>
      <c r="F9" s="49"/>
      <c r="G9" s="49"/>
    </row>
    <row r="10" spans="1:7" ht="12">
      <c r="A10" s="71" t="s">
        <v>22</v>
      </c>
      <c r="B10" s="80">
        <v>0</v>
      </c>
      <c r="C10" s="80">
        <v>-1</v>
      </c>
      <c r="D10" s="80">
        <v>-1</v>
      </c>
      <c r="E10" s="68">
        <v>0</v>
      </c>
      <c r="F10" s="80">
        <v>0</v>
      </c>
      <c r="G10" s="68">
        <v>-2</v>
      </c>
    </row>
    <row r="11" spans="1:7" ht="12">
      <c r="A11" s="49"/>
      <c r="B11" s="50"/>
      <c r="C11" s="50"/>
      <c r="D11" s="50"/>
      <c r="E11" s="49"/>
      <c r="F11" s="50"/>
      <c r="G11" s="68"/>
    </row>
    <row r="12" spans="1:7" ht="12">
      <c r="A12" s="71" t="s">
        <v>2</v>
      </c>
      <c r="B12" s="80">
        <v>-1.5279672578444747</v>
      </c>
      <c r="C12" s="80">
        <v>-2.3576319667157843</v>
      </c>
      <c r="D12" s="80">
        <v>-2.9890757992091683</v>
      </c>
      <c r="E12" s="68">
        <v>-0.8102382043060009</v>
      </c>
      <c r="F12" s="80">
        <v>-2.2857142857142856</v>
      </c>
      <c r="G12" s="68">
        <v>-1.6284154676533997</v>
      </c>
    </row>
    <row r="13" spans="1:7" ht="12">
      <c r="A13" s="71"/>
      <c r="B13" s="80"/>
      <c r="C13" s="80"/>
      <c r="D13" s="80"/>
      <c r="E13" s="68"/>
      <c r="F13" s="80"/>
      <c r="G13" s="68"/>
    </row>
    <row r="14" spans="1:7" ht="12">
      <c r="A14" s="71" t="s">
        <v>6</v>
      </c>
      <c r="B14" s="80">
        <v>0.9128630705394192</v>
      </c>
      <c r="C14" s="80">
        <v>-1.3465684878564754</v>
      </c>
      <c r="D14" s="80">
        <v>-1.4241486068111455</v>
      </c>
      <c r="E14" s="68">
        <v>-0.29913987959806276</v>
      </c>
      <c r="F14" s="80">
        <v>13.333333333333334</v>
      </c>
      <c r="G14" s="66">
        <v>-0.569922784654982</v>
      </c>
    </row>
    <row r="15" spans="1:7" ht="12">
      <c r="A15" s="49"/>
      <c r="B15" s="50"/>
      <c r="C15" s="50"/>
      <c r="D15" s="50"/>
      <c r="E15" s="49"/>
      <c r="F15" s="49"/>
      <c r="G15" s="49"/>
    </row>
    <row r="16" spans="1:7" ht="12">
      <c r="A16" s="18"/>
      <c r="B16" s="81"/>
      <c r="C16" s="81"/>
      <c r="D16" s="81"/>
      <c r="E16" s="19"/>
      <c r="F16" s="19"/>
      <c r="G16" s="19"/>
    </row>
    <row r="17" spans="2:4" s="48" customFormat="1" ht="12">
      <c r="B17" s="56"/>
      <c r="C17" s="56"/>
      <c r="D17" s="56"/>
    </row>
    <row r="18" spans="2:4" s="48" customFormat="1" ht="12">
      <c r="B18" s="56"/>
      <c r="C18" s="56"/>
      <c r="D18" s="56"/>
    </row>
    <row r="19" spans="2:4" s="48" customFormat="1" ht="12">
      <c r="B19" s="56"/>
      <c r="C19" s="56"/>
      <c r="D19" s="56"/>
    </row>
    <row r="20" spans="2:4" s="48" customFormat="1" ht="12">
      <c r="B20" s="56"/>
      <c r="C20" s="56"/>
      <c r="D20" s="56"/>
    </row>
    <row r="21" spans="2:4" s="48" customFormat="1" ht="12">
      <c r="B21" s="56"/>
      <c r="C21" s="56"/>
      <c r="D21" s="56"/>
    </row>
    <row r="22" spans="2:4" s="48" customFormat="1" ht="12">
      <c r="B22" s="56"/>
      <c r="C22" s="56"/>
      <c r="D22" s="56"/>
    </row>
    <row r="23" spans="2:4" s="48" customFormat="1" ht="12">
      <c r="B23" s="56"/>
      <c r="C23" s="56"/>
      <c r="D23" s="56"/>
    </row>
  </sheetData>
  <sheetProtection/>
  <mergeCells count="2">
    <mergeCell ref="A4:G4"/>
    <mergeCell ref="B6:G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="64" zoomScaleNormal="64" zoomScalePageLayoutView="0" workbookViewId="0" topLeftCell="A79">
      <selection activeCell="G114" sqref="G114"/>
    </sheetView>
  </sheetViews>
  <sheetFormatPr defaultColWidth="9.140625" defaultRowHeight="12.75"/>
  <cols>
    <col min="1" max="1" width="24.140625" style="0" customWidth="1"/>
    <col min="2" max="2" width="16.57421875" style="82" customWidth="1"/>
    <col min="3" max="3" width="15.421875" style="82" customWidth="1"/>
    <col min="4" max="4" width="8.8515625" style="82" customWidth="1"/>
    <col min="7" max="46" width="8.8515625" style="48" customWidth="1"/>
  </cols>
  <sheetData>
    <row r="1" spans="1:4" s="48" customFormat="1" ht="15.75">
      <c r="A1" s="57" t="s">
        <v>59</v>
      </c>
      <c r="B1" s="62"/>
      <c r="C1" s="62"/>
      <c r="D1" s="56"/>
    </row>
    <row r="2" spans="1:6" ht="13.5">
      <c r="A2" s="60" t="s">
        <v>55</v>
      </c>
      <c r="B2" s="77"/>
      <c r="C2" s="77"/>
      <c r="D2" s="70"/>
      <c r="E2" s="69"/>
      <c r="F2" s="69"/>
    </row>
    <row r="3" spans="1:6" ht="13.5">
      <c r="A3" s="60" t="s">
        <v>56</v>
      </c>
      <c r="B3" s="77"/>
      <c r="C3" s="77"/>
      <c r="D3" s="70"/>
      <c r="E3" s="69"/>
      <c r="F3" s="69"/>
    </row>
    <row r="4" spans="1:6" ht="13.5">
      <c r="A4" s="60"/>
      <c r="B4" s="61"/>
      <c r="C4" s="77"/>
      <c r="D4" s="70"/>
      <c r="E4" s="69"/>
      <c r="F4" s="69"/>
    </row>
    <row r="5" spans="1:6" ht="12">
      <c r="A5" s="52"/>
      <c r="B5" s="13"/>
      <c r="C5" s="13"/>
      <c r="D5" s="89" t="s">
        <v>44</v>
      </c>
      <c r="E5" s="97"/>
      <c r="F5" s="69"/>
    </row>
    <row r="6" spans="1:6" ht="12">
      <c r="A6" s="53"/>
      <c r="B6" s="78" t="s">
        <v>22</v>
      </c>
      <c r="C6" s="78"/>
      <c r="D6" s="90" t="s">
        <v>45</v>
      </c>
      <c r="E6" s="98"/>
      <c r="F6" s="48"/>
    </row>
    <row r="7" spans="1:6" ht="12">
      <c r="A7" s="54" t="s">
        <v>46</v>
      </c>
      <c r="B7" s="55" t="s">
        <v>49</v>
      </c>
      <c r="C7" s="55" t="s">
        <v>50</v>
      </c>
      <c r="D7" s="12" t="s">
        <v>47</v>
      </c>
      <c r="E7" s="12" t="s">
        <v>48</v>
      </c>
      <c r="F7" s="48"/>
    </row>
    <row r="8" spans="1:6" ht="12">
      <c r="A8" s="59" t="s">
        <v>31</v>
      </c>
      <c r="B8" s="50">
        <v>22</v>
      </c>
      <c r="C8" s="50">
        <v>22</v>
      </c>
      <c r="D8" s="50">
        <f>+C8-B8</f>
        <v>0</v>
      </c>
      <c r="E8" s="73">
        <f>+D8/B8*100</f>
        <v>0</v>
      </c>
      <c r="F8" s="48"/>
    </row>
    <row r="9" spans="1:6" ht="12">
      <c r="A9" s="59" t="s">
        <v>51</v>
      </c>
      <c r="B9" s="50">
        <v>64</v>
      </c>
      <c r="C9" s="50">
        <v>63</v>
      </c>
      <c r="D9" s="50">
        <f>+C9-B9</f>
        <v>-1</v>
      </c>
      <c r="E9" s="73">
        <f>+D9/B9*100</f>
        <v>-1.5625</v>
      </c>
      <c r="F9" s="48"/>
    </row>
    <row r="10" spans="1:6" ht="12">
      <c r="A10" s="59" t="s">
        <v>54</v>
      </c>
      <c r="B10" s="50">
        <v>80</v>
      </c>
      <c r="C10" s="50">
        <v>79</v>
      </c>
      <c r="D10" s="50">
        <f>+C10-B10</f>
        <v>-1</v>
      </c>
      <c r="E10" s="73">
        <f>+D10/B10*100</f>
        <v>-1.25</v>
      </c>
      <c r="F10" s="48"/>
    </row>
    <row r="11" spans="1:6" ht="12">
      <c r="A11" s="59" t="s">
        <v>34</v>
      </c>
      <c r="B11" s="50">
        <v>90</v>
      </c>
      <c r="C11" s="50">
        <v>90</v>
      </c>
      <c r="D11" s="50">
        <f>+C11-B11</f>
        <v>0</v>
      </c>
      <c r="E11" s="73">
        <f>+D11/B11*100</f>
        <v>0</v>
      </c>
      <c r="F11" s="48"/>
    </row>
    <row r="12" spans="1:6" ht="12">
      <c r="A12" s="49" t="s">
        <v>52</v>
      </c>
      <c r="B12" s="50">
        <v>6</v>
      </c>
      <c r="C12" s="50">
        <v>6</v>
      </c>
      <c r="D12" s="50">
        <f>+C12-B12</f>
        <v>0</v>
      </c>
      <c r="E12" s="73">
        <f>+D12/B12*100</f>
        <v>0</v>
      </c>
      <c r="F12" s="48"/>
    </row>
    <row r="13" spans="1:6" ht="12">
      <c r="A13" s="49" t="s">
        <v>53</v>
      </c>
      <c r="B13" s="62"/>
      <c r="C13" s="62"/>
      <c r="D13" s="50"/>
      <c r="E13" s="50"/>
      <c r="F13" s="48"/>
    </row>
    <row r="14" spans="1:6" ht="12">
      <c r="A14" s="54" t="s">
        <v>1</v>
      </c>
      <c r="B14" s="46">
        <f>SUM(B8:B13)</f>
        <v>262</v>
      </c>
      <c r="C14" s="46">
        <v>260</v>
      </c>
      <c r="D14" s="46">
        <f>+C14-B14</f>
        <v>-2</v>
      </c>
      <c r="E14" s="72">
        <f>+D14/B14*100</f>
        <v>-0.7633587786259541</v>
      </c>
      <c r="F14" s="48"/>
    </row>
    <row r="15" spans="1:6" ht="12">
      <c r="A15" s="48"/>
      <c r="B15" s="56"/>
      <c r="C15" s="56"/>
      <c r="D15" s="56"/>
      <c r="E15" s="48"/>
      <c r="F15" s="48"/>
    </row>
    <row r="16" spans="1:6" s="48" customFormat="1" ht="13.5">
      <c r="A16" s="57" t="s">
        <v>60</v>
      </c>
      <c r="B16" s="61"/>
      <c r="C16" s="61"/>
      <c r="D16" s="61"/>
      <c r="E16" s="61"/>
      <c r="F16" s="56"/>
    </row>
    <row r="17" spans="1:6" s="48" customFormat="1" ht="13.5">
      <c r="A17" s="60" t="s">
        <v>55</v>
      </c>
      <c r="B17" s="61"/>
      <c r="C17" s="61"/>
      <c r="D17" s="61"/>
      <c r="E17" s="61"/>
      <c r="F17" s="70"/>
    </row>
    <row r="18" spans="1:6" s="48" customFormat="1" ht="13.5">
      <c r="A18" s="60" t="s">
        <v>56</v>
      </c>
      <c r="B18" s="61"/>
      <c r="C18" s="61"/>
      <c r="D18" s="61"/>
      <c r="E18" s="61"/>
      <c r="F18" s="56"/>
    </row>
    <row r="19" spans="1:6" s="48" customFormat="1" ht="12">
      <c r="A19" s="58"/>
      <c r="B19" s="62"/>
      <c r="C19" s="62"/>
      <c r="D19" s="62"/>
      <c r="E19" s="62"/>
      <c r="F19" s="56"/>
    </row>
    <row r="20" spans="1:6" s="48" customFormat="1" ht="12">
      <c r="A20" s="52"/>
      <c r="B20" s="13"/>
      <c r="C20" s="13"/>
      <c r="D20" s="89" t="s">
        <v>44</v>
      </c>
      <c r="E20" s="97"/>
      <c r="F20" s="56"/>
    </row>
    <row r="21" spans="1:6" s="48" customFormat="1" ht="12">
      <c r="A21" s="53"/>
      <c r="B21" s="78"/>
      <c r="C21" s="78"/>
      <c r="D21" s="90" t="s">
        <v>45</v>
      </c>
      <c r="E21" s="98"/>
      <c r="F21" s="45"/>
    </row>
    <row r="22" spans="1:6" s="48" customFormat="1" ht="12">
      <c r="A22" s="34" t="s">
        <v>46</v>
      </c>
      <c r="B22" s="12" t="s">
        <v>49</v>
      </c>
      <c r="C22" s="12" t="s">
        <v>50</v>
      </c>
      <c r="D22" s="12" t="s">
        <v>47</v>
      </c>
      <c r="E22" s="12" t="s">
        <v>48</v>
      </c>
      <c r="F22" s="63"/>
    </row>
    <row r="23" spans="1:6" s="48" customFormat="1" ht="12">
      <c r="A23" s="64"/>
      <c r="B23" s="62"/>
      <c r="C23" s="62"/>
      <c r="D23" s="65"/>
      <c r="E23" s="65"/>
      <c r="F23" s="56"/>
    </row>
    <row r="24" spans="1:6" s="48" customFormat="1" ht="12">
      <c r="A24" s="59" t="s">
        <v>31</v>
      </c>
      <c r="B24" s="75">
        <v>3665</v>
      </c>
      <c r="C24" s="75">
        <v>3609</v>
      </c>
      <c r="D24" s="76">
        <f>+C24-B24</f>
        <v>-56</v>
      </c>
      <c r="E24" s="66">
        <f>+D24/B24*100</f>
        <v>-1.5279672578444747</v>
      </c>
      <c r="F24" s="56"/>
    </row>
    <row r="25" spans="1:6" s="48" customFormat="1" ht="12">
      <c r="A25" s="59" t="s">
        <v>51</v>
      </c>
      <c r="B25" s="75">
        <v>11537</v>
      </c>
      <c r="C25" s="75">
        <v>11265</v>
      </c>
      <c r="D25" s="76">
        <f>+C25-B25</f>
        <v>-272</v>
      </c>
      <c r="E25" s="66">
        <f>+D25/B25*100</f>
        <v>-2.3576319667157843</v>
      </c>
      <c r="F25" s="56"/>
    </row>
    <row r="26" spans="1:6" s="48" customFormat="1" ht="12">
      <c r="A26" s="59" t="s">
        <v>33</v>
      </c>
      <c r="B26" s="75">
        <v>14921</v>
      </c>
      <c r="C26" s="75">
        <v>14475</v>
      </c>
      <c r="D26" s="76">
        <f>+C26-B26</f>
        <v>-446</v>
      </c>
      <c r="E26" s="66">
        <f>+D26/B26*100</f>
        <v>-2.9890757992091683</v>
      </c>
      <c r="F26" s="56"/>
    </row>
    <row r="27" spans="1:6" s="48" customFormat="1" ht="12">
      <c r="A27" s="59" t="s">
        <v>34</v>
      </c>
      <c r="B27" s="75">
        <v>34928</v>
      </c>
      <c r="C27" s="75">
        <v>34645</v>
      </c>
      <c r="D27" s="76">
        <f>+C27-B27</f>
        <v>-283</v>
      </c>
      <c r="E27" s="66">
        <f>+D27/B27*100</f>
        <v>-0.8102382043060009</v>
      </c>
      <c r="F27" s="56"/>
    </row>
    <row r="28" spans="1:6" s="48" customFormat="1" ht="12">
      <c r="A28" s="49" t="s">
        <v>52</v>
      </c>
      <c r="B28" s="75">
        <v>350</v>
      </c>
      <c r="C28" s="75">
        <v>342</v>
      </c>
      <c r="D28" s="76">
        <f>+C28-B28</f>
        <v>-8</v>
      </c>
      <c r="E28" s="66">
        <f>+D28/B28*100</f>
        <v>-2.2857142857142856</v>
      </c>
      <c r="F28" s="56"/>
    </row>
    <row r="29" spans="1:6" s="48" customFormat="1" ht="12">
      <c r="A29" s="51" t="s">
        <v>53</v>
      </c>
      <c r="B29" s="74"/>
      <c r="C29" s="74"/>
      <c r="D29" s="83"/>
      <c r="E29" s="67"/>
      <c r="F29" s="56"/>
    </row>
    <row r="30" spans="1:6" s="48" customFormat="1" ht="12">
      <c r="A30" s="54" t="s">
        <v>1</v>
      </c>
      <c r="B30" s="46">
        <f>SUM(B24:B28)</f>
        <v>65401</v>
      </c>
      <c r="C30" s="46">
        <f>SUM(C24:C28)</f>
        <v>64336</v>
      </c>
      <c r="D30" s="46">
        <f>SUM(D24:D28)</f>
        <v>-1065</v>
      </c>
      <c r="E30" s="72">
        <f>+D30/B30*100</f>
        <v>-1.6284154676533997</v>
      </c>
      <c r="F30" s="45"/>
    </row>
    <row r="31" spans="1:6" ht="12">
      <c r="A31" s="48"/>
      <c r="B31" s="56"/>
      <c r="C31" s="56"/>
      <c r="D31" s="56"/>
      <c r="E31" s="48"/>
      <c r="F31" s="48"/>
    </row>
    <row r="32" spans="1:6" s="48" customFormat="1" ht="13.5">
      <c r="A32" s="57" t="s">
        <v>61</v>
      </c>
      <c r="B32" s="61"/>
      <c r="C32" s="61"/>
      <c r="D32" s="61"/>
      <c r="E32" s="61"/>
      <c r="F32" s="56"/>
    </row>
    <row r="33" spans="1:6" s="48" customFormat="1" ht="13.5">
      <c r="A33" s="60" t="s">
        <v>55</v>
      </c>
      <c r="B33" s="61"/>
      <c r="C33" s="61"/>
      <c r="D33" s="61"/>
      <c r="E33" s="61"/>
      <c r="F33" s="56"/>
    </row>
    <row r="34" spans="1:6" s="48" customFormat="1" ht="13.5">
      <c r="A34" s="60" t="s">
        <v>56</v>
      </c>
      <c r="B34" s="61"/>
      <c r="C34" s="61"/>
      <c r="D34" s="61"/>
      <c r="E34" s="61"/>
      <c r="F34" s="56"/>
    </row>
    <row r="35" spans="1:6" s="48" customFormat="1" ht="12">
      <c r="A35" s="52"/>
      <c r="B35" s="13"/>
      <c r="C35" s="13"/>
      <c r="D35" s="89" t="s">
        <v>44</v>
      </c>
      <c r="E35" s="97"/>
      <c r="F35" s="56"/>
    </row>
    <row r="36" spans="1:6" s="48" customFormat="1" ht="12">
      <c r="A36" s="53"/>
      <c r="B36" s="78"/>
      <c r="C36" s="78"/>
      <c r="D36" s="90" t="s">
        <v>45</v>
      </c>
      <c r="E36" s="98"/>
      <c r="F36" s="45"/>
    </row>
    <row r="37" spans="1:6" s="48" customFormat="1" ht="12">
      <c r="A37" s="34" t="s">
        <v>46</v>
      </c>
      <c r="B37" s="12" t="s">
        <v>49</v>
      </c>
      <c r="C37" s="12" t="s">
        <v>50</v>
      </c>
      <c r="D37" s="12" t="s">
        <v>47</v>
      </c>
      <c r="E37" s="12" t="s">
        <v>48</v>
      </c>
      <c r="F37" s="63"/>
    </row>
    <row r="38" spans="1:6" s="48" customFormat="1" ht="12">
      <c r="A38" s="64"/>
      <c r="B38" s="84"/>
      <c r="C38" s="62"/>
      <c r="D38" s="65"/>
      <c r="E38" s="65"/>
      <c r="F38" s="56"/>
    </row>
    <row r="39" spans="1:6" s="48" customFormat="1" ht="12">
      <c r="A39" s="59" t="s">
        <v>31</v>
      </c>
      <c r="B39" s="75">
        <v>301.25</v>
      </c>
      <c r="C39" s="75">
        <v>304</v>
      </c>
      <c r="D39" s="76">
        <f>+C39-B39</f>
        <v>2.75</v>
      </c>
      <c r="E39" s="66">
        <f>+D39/B39*100</f>
        <v>0.9128630705394192</v>
      </c>
      <c r="F39" s="56"/>
    </row>
    <row r="40" spans="1:6" s="48" customFormat="1" ht="12">
      <c r="A40" s="59" t="s">
        <v>51</v>
      </c>
      <c r="B40" s="75">
        <v>983.24</v>
      </c>
      <c r="C40" s="75">
        <v>970</v>
      </c>
      <c r="D40" s="76">
        <f>+C40-B40</f>
        <v>-13.240000000000009</v>
      </c>
      <c r="E40" s="66">
        <f>+D40/B40*100</f>
        <v>-1.3465684878564754</v>
      </c>
      <c r="F40" s="56"/>
    </row>
    <row r="41" spans="1:6" s="48" customFormat="1" ht="12">
      <c r="A41" s="59" t="s">
        <v>33</v>
      </c>
      <c r="B41" s="75">
        <v>1211.25</v>
      </c>
      <c r="C41" s="75">
        <v>1194</v>
      </c>
      <c r="D41" s="76">
        <f>+C41-B41</f>
        <v>-17.25</v>
      </c>
      <c r="E41" s="66">
        <f>+D41/B41*100</f>
        <v>-1.4241486068111455</v>
      </c>
      <c r="F41" s="56"/>
    </row>
    <row r="42" spans="1:6" s="48" customFormat="1" ht="12">
      <c r="A42" s="59" t="s">
        <v>34</v>
      </c>
      <c r="B42" s="75">
        <v>2681.02</v>
      </c>
      <c r="C42" s="75">
        <v>2673</v>
      </c>
      <c r="D42" s="76">
        <f>+C42-B42</f>
        <v>-8.019999999999982</v>
      </c>
      <c r="E42" s="66">
        <f>+D42/B42*100</f>
        <v>-0.29913987959806276</v>
      </c>
      <c r="F42" s="56"/>
    </row>
    <row r="43" spans="1:6" s="48" customFormat="1" ht="12">
      <c r="A43" s="49" t="s">
        <v>52</v>
      </c>
      <c r="B43" s="75">
        <v>45</v>
      </c>
      <c r="C43" s="75">
        <v>51</v>
      </c>
      <c r="D43" s="76">
        <f>+C43-B43</f>
        <v>6</v>
      </c>
      <c r="E43" s="66">
        <f>+D43/B43*100</f>
        <v>13.333333333333334</v>
      </c>
      <c r="F43" s="56"/>
    </row>
    <row r="44" spans="1:6" s="48" customFormat="1" ht="12">
      <c r="A44" s="51" t="s">
        <v>53</v>
      </c>
      <c r="B44" s="74"/>
      <c r="C44" s="74"/>
      <c r="D44" s="83"/>
      <c r="E44" s="67"/>
      <c r="F44" s="56"/>
    </row>
    <row r="45" spans="1:6" s="48" customFormat="1" ht="12">
      <c r="A45" s="54" t="s">
        <v>1</v>
      </c>
      <c r="B45" s="46">
        <v>5221.76</v>
      </c>
      <c r="C45" s="46">
        <v>5192</v>
      </c>
      <c r="D45" s="46">
        <f>SUM(D39:D43)</f>
        <v>-29.75999999999999</v>
      </c>
      <c r="E45" s="72">
        <f>+D45/B45*100</f>
        <v>-0.569922784654982</v>
      </c>
      <c r="F45" s="45"/>
    </row>
    <row r="46" spans="1:6" ht="12">
      <c r="A46" s="48"/>
      <c r="B46" s="56"/>
      <c r="C46" s="56"/>
      <c r="D46" s="56"/>
      <c r="E46" s="48"/>
      <c r="F46" s="48"/>
    </row>
    <row r="47" spans="1:6" ht="12">
      <c r="A47" s="48"/>
      <c r="B47" s="56"/>
      <c r="C47" s="56"/>
      <c r="D47" s="56"/>
      <c r="E47" s="48"/>
      <c r="F47" s="48"/>
    </row>
    <row r="48" spans="1:7" ht="13.5">
      <c r="A48" s="93" t="s">
        <v>62</v>
      </c>
      <c r="B48" s="93"/>
      <c r="C48" s="93"/>
      <c r="D48" s="93"/>
      <c r="E48" s="93"/>
      <c r="F48" s="93"/>
      <c r="G48" s="93"/>
    </row>
    <row r="49" spans="1:7" ht="13.5">
      <c r="A49" s="94" t="s">
        <v>58</v>
      </c>
      <c r="B49" s="94"/>
      <c r="C49" s="94"/>
      <c r="D49" s="94"/>
      <c r="E49" s="94"/>
      <c r="F49" s="94"/>
      <c r="G49" s="94"/>
    </row>
    <row r="50" spans="1:6" ht="12">
      <c r="A50" s="48"/>
      <c r="B50" s="56"/>
      <c r="C50" s="56"/>
      <c r="D50" s="56"/>
      <c r="E50" s="48"/>
      <c r="F50" s="48"/>
    </row>
    <row r="51" spans="1:7" ht="12">
      <c r="A51" s="13"/>
      <c r="B51" s="95" t="s">
        <v>0</v>
      </c>
      <c r="C51" s="96"/>
      <c r="D51" s="96"/>
      <c r="E51" s="96"/>
      <c r="F51" s="96"/>
      <c r="G51" s="96"/>
    </row>
    <row r="52" spans="1:7" ht="48" customHeight="1">
      <c r="A52" s="12"/>
      <c r="B52" s="79" t="s">
        <v>31</v>
      </c>
      <c r="C52" s="79" t="s">
        <v>51</v>
      </c>
      <c r="D52" s="79" t="s">
        <v>54</v>
      </c>
      <c r="E52" s="14" t="s">
        <v>34</v>
      </c>
      <c r="F52" s="14" t="s">
        <v>57</v>
      </c>
      <c r="G52" s="14" t="s">
        <v>1</v>
      </c>
    </row>
    <row r="53" spans="1:7" ht="12">
      <c r="A53" s="49"/>
      <c r="B53" s="50"/>
      <c r="C53" s="50"/>
      <c r="D53" s="50"/>
      <c r="E53" s="49"/>
      <c r="F53" s="49"/>
      <c r="G53" s="49"/>
    </row>
    <row r="54" spans="1:7" ht="12">
      <c r="A54" s="71" t="s">
        <v>22</v>
      </c>
      <c r="B54" s="80">
        <v>0</v>
      </c>
      <c r="C54" s="80">
        <v>-1</v>
      </c>
      <c r="D54" s="80">
        <v>-1</v>
      </c>
      <c r="E54" s="68">
        <v>0</v>
      </c>
      <c r="F54" s="68">
        <v>0</v>
      </c>
      <c r="G54" s="68">
        <v>-2</v>
      </c>
    </row>
    <row r="55" spans="1:7" ht="12">
      <c r="A55" s="49"/>
      <c r="B55" s="50"/>
      <c r="C55" s="50"/>
      <c r="D55" s="50"/>
      <c r="E55" s="49"/>
      <c r="F55" s="49"/>
      <c r="G55" s="68"/>
    </row>
    <row r="56" spans="1:7" ht="12">
      <c r="A56" s="71" t="s">
        <v>2</v>
      </c>
      <c r="B56" s="80">
        <v>-1.5279672578444747</v>
      </c>
      <c r="C56" s="80">
        <v>-2.3576319667157843</v>
      </c>
      <c r="D56" s="80">
        <v>-2.9890757992091683</v>
      </c>
      <c r="E56" s="68">
        <v>-0.8102382043060009</v>
      </c>
      <c r="F56" s="68">
        <v>-2.2857142857142856</v>
      </c>
      <c r="G56" s="68">
        <v>-1.6284154676533997</v>
      </c>
    </row>
    <row r="57" spans="1:7" ht="12">
      <c r="A57" s="71"/>
      <c r="B57" s="80"/>
      <c r="C57" s="80"/>
      <c r="D57" s="80"/>
      <c r="E57" s="68"/>
      <c r="F57" s="68"/>
      <c r="G57" s="68"/>
    </row>
    <row r="58" spans="1:7" ht="12">
      <c r="A58" s="71" t="s">
        <v>6</v>
      </c>
      <c r="B58" s="80">
        <v>0.9128630705394192</v>
      </c>
      <c r="C58" s="80">
        <v>-1.3465684878564754</v>
      </c>
      <c r="D58" s="80">
        <v>-1.4241486068111455</v>
      </c>
      <c r="E58" s="68">
        <v>-0.29913987959806276</v>
      </c>
      <c r="F58" s="68">
        <v>13.333333333333334</v>
      </c>
      <c r="G58" s="66">
        <v>-0.569922784654982</v>
      </c>
    </row>
    <row r="59" spans="1:7" ht="12">
      <c r="A59" s="49"/>
      <c r="B59" s="50"/>
      <c r="C59" s="50"/>
      <c r="D59" s="50"/>
      <c r="E59" s="49"/>
      <c r="F59" s="49"/>
      <c r="G59" s="49"/>
    </row>
    <row r="60" spans="1:7" ht="12">
      <c r="A60" s="18"/>
      <c r="B60" s="81"/>
      <c r="C60" s="81"/>
      <c r="D60" s="81"/>
      <c r="E60" s="19"/>
      <c r="F60" s="19"/>
      <c r="G60" s="19"/>
    </row>
    <row r="61" spans="2:4" s="48" customFormat="1" ht="12">
      <c r="B61" s="56"/>
      <c r="C61" s="56"/>
      <c r="D61" s="56"/>
    </row>
    <row r="62" spans="2:4" s="48" customFormat="1" ht="12">
      <c r="B62" s="56"/>
      <c r="C62" s="56"/>
      <c r="D62" s="56"/>
    </row>
    <row r="63" spans="2:4" s="48" customFormat="1" ht="12">
      <c r="B63" s="56"/>
      <c r="C63" s="56"/>
      <c r="D63" s="56"/>
    </row>
    <row r="64" spans="2:4" s="48" customFormat="1" ht="12">
      <c r="B64" s="56"/>
      <c r="C64" s="56"/>
      <c r="D64" s="56"/>
    </row>
    <row r="65" spans="2:4" s="48" customFormat="1" ht="12">
      <c r="B65" s="56"/>
      <c r="C65" s="56"/>
      <c r="D65" s="56"/>
    </row>
    <row r="66" spans="2:4" s="48" customFormat="1" ht="12">
      <c r="B66" s="56"/>
      <c r="C66" s="56"/>
      <c r="D66" s="56"/>
    </row>
    <row r="67" spans="2:4" s="48" customFormat="1" ht="12">
      <c r="B67" s="56"/>
      <c r="C67" s="56"/>
      <c r="D67" s="56"/>
    </row>
  </sheetData>
  <sheetProtection/>
  <mergeCells count="9">
    <mergeCell ref="D5:E5"/>
    <mergeCell ref="D6:E6"/>
    <mergeCell ref="A48:G48"/>
    <mergeCell ref="A49:G49"/>
    <mergeCell ref="B51:G51"/>
    <mergeCell ref="D20:E20"/>
    <mergeCell ref="D21:E21"/>
    <mergeCell ref="D35:E35"/>
    <mergeCell ref="D36:E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Updated with Bayview P and HLStrong</dc:title>
  <dc:subject/>
  <dc:creator>Cecilia Converse</dc:creator>
  <cp:keywords/>
  <dc:description/>
  <cp:lastModifiedBy>Converse, Cecilia</cp:lastModifiedBy>
  <cp:lastPrinted>2012-03-21T12:11:59Z</cp:lastPrinted>
  <dcterms:created xsi:type="dcterms:W3CDTF">2006-01-12T16:56:39Z</dcterms:created>
  <dcterms:modified xsi:type="dcterms:W3CDTF">2019-07-26T13:39:14Z</dcterms:modified>
  <cp:category/>
  <cp:version/>
  <cp:contentType/>
  <cp:contentStatus/>
</cp:coreProperties>
</file>