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0" windowWidth="25230" windowHeight="8370" activeTab="4"/>
  </bookViews>
  <sheets>
    <sheet name="START HERE" sheetId="4" r:id="rId1"/>
    <sheet name="Option 1" sheetId="1" r:id="rId2"/>
    <sheet name="Option 2" sheetId="3" r:id="rId3"/>
    <sheet name="Old Option 3" sheetId="5" state="hidden" r:id="rId4"/>
    <sheet name="Option 3" sheetId="6" r:id="rId5"/>
    <sheet name="Dropdown List" sheetId="2" state="hidden" r:id="rId6"/>
  </sheets>
  <definedNames>
    <definedName name="LargeEmployer">'START HERE'!$L$10</definedName>
    <definedName name="NewEmployee">'START HERE'!#REF!</definedName>
    <definedName name="_xlnm.Print_Area" localSheetId="3">'Old Option 3'!$A$1:$L$26</definedName>
    <definedName name="_xlnm.Print_Area" localSheetId="1">'Option 1'!$A$1:$L$26</definedName>
    <definedName name="_xlnm.Print_Area" localSheetId="2">'Option 2'!$A$1:$L$40</definedName>
    <definedName name="_xlnm.Print_Area" localSheetId="0">'START HERE'!$B$1:$N$20</definedName>
    <definedName name="Unemployed">'START HERE'!$L$7</definedName>
  </definedNames>
  <calcPr calcId="145621"/>
</workbook>
</file>

<file path=xl/calcChain.xml><?xml version="1.0" encoding="utf-8"?>
<calcChain xmlns="http://schemas.openxmlformats.org/spreadsheetml/2006/main">
  <c r="B20" i="4" l="1"/>
  <c r="A16" i="4"/>
  <c r="G14" i="3" l="1"/>
  <c r="G17" i="3" s="1"/>
  <c r="B16" i="4"/>
  <c r="G13" i="6"/>
  <c r="G15" i="6" l="1"/>
  <c r="G15" i="5"/>
  <c r="G11" i="5" l="1"/>
  <c r="G15" i="1"/>
  <c r="G11" i="1"/>
  <c r="G12" i="1" s="1"/>
  <c r="G18" i="6" l="1"/>
  <c r="K15" i="6" l="1"/>
  <c r="K18" i="6"/>
  <c r="K13" i="6"/>
  <c r="G12" i="5"/>
  <c r="G13" i="5" s="1"/>
  <c r="G20" i="3"/>
  <c r="G18" i="5" l="1"/>
  <c r="K13" i="5" s="1"/>
  <c r="G24" i="3"/>
  <c r="K15" i="5" l="1"/>
  <c r="K18" i="5" s="1"/>
  <c r="G29" i="3"/>
  <c r="K29" i="3" s="1"/>
  <c r="K20" i="3"/>
  <c r="G27" i="3" l="1"/>
  <c r="G31" i="3" s="1"/>
  <c r="K27" i="3" l="1"/>
  <c r="K24" i="3" s="1"/>
  <c r="G13" i="1"/>
  <c r="G18" i="1" l="1"/>
  <c r="K15" i="1" s="1"/>
  <c r="K13" i="1" l="1"/>
  <c r="K18" i="1"/>
</calcChain>
</file>

<file path=xl/sharedStrings.xml><?xml version="1.0" encoding="utf-8"?>
<sst xmlns="http://schemas.openxmlformats.org/spreadsheetml/2006/main" count="150" uniqueCount="72">
  <si>
    <t>Y</t>
  </si>
  <si>
    <t>N</t>
  </si>
  <si>
    <t>Employer Cash Contribution:</t>
  </si>
  <si>
    <t>Based on these answers, the correct contribution tool to use is Option 1.</t>
  </si>
  <si>
    <t>Based on these answers, the correct contribution tool to use is Option 2.</t>
  </si>
  <si>
    <t>Based on these answers, the correct contribution tool to use is Option 3.</t>
  </si>
  <si>
    <t>Canada-Newfoundland and Labrador Job Grant - Employer and Government Contribution Tool</t>
  </si>
  <si>
    <t>Please complete the questions. At least one answer must be Y.</t>
  </si>
  <si>
    <t xml:space="preserve"> </t>
  </si>
  <si>
    <t>(to be used as in-kind contribution toward training costs)</t>
  </si>
  <si>
    <t>Allowable Employer In-Kind Contribution (through wages):</t>
  </si>
  <si>
    <t>(up to 50% of 1/3 of Total Training Cost to a maximum of wages page during training)</t>
  </si>
  <si>
    <t>A</t>
  </si>
  <si>
    <t>B</t>
  </si>
  <si>
    <t>Proposed Maximum Training Cost:</t>
  </si>
  <si>
    <t>(Includes all eligible expenses and Maximum in-kind wage contribution 16.67% of total cost)</t>
  </si>
  <si>
    <t>Maximum Proposed Employer In-Kind Contribution (through wages):</t>
  </si>
  <si>
    <t>Revised Maximum Training Cost:</t>
  </si>
  <si>
    <t>and must be &lt;= wages page during training)</t>
  </si>
  <si>
    <t>Training Cost</t>
  </si>
  <si>
    <t xml:space="preserve">% of </t>
  </si>
  <si>
    <t xml:space="preserve">Revised Maximum </t>
  </si>
  <si>
    <t xml:space="preserve">Logic Behind </t>
  </si>
  <si>
    <t xml:space="preserve">Cash </t>
  </si>
  <si>
    <t>Contributions</t>
  </si>
  <si>
    <t>(Includes all eligible expenses and allowable employer in-kind wage contribution)</t>
  </si>
  <si>
    <r>
      <rPr>
        <b/>
        <sz val="14"/>
        <color theme="1"/>
        <rFont val="Calibri"/>
        <family val="2"/>
        <scheme val="minor"/>
      </rPr>
      <t>Invoice amount (all eligible training expenses, NOT INCLUDING in-kind wages)</t>
    </r>
    <r>
      <rPr>
        <sz val="14"/>
        <color theme="1"/>
        <rFont val="Calibri"/>
        <family val="2"/>
        <scheme val="minor"/>
      </rPr>
      <t>:</t>
    </r>
  </si>
  <si>
    <t>Government Cash Contribution:</t>
  </si>
  <si>
    <t>A + B</t>
  </si>
  <si>
    <t>What are the WAGES (or wage replacement) to be paid to the employee DURING TRAINING?</t>
  </si>
  <si>
    <t xml:space="preserve">(Must be &lt;= 16.67% of Total Training Cost (i.e. up to 50% of 1/3)  </t>
  </si>
  <si>
    <t>(must be &lt;=66.67% and must be &lt;= $10,000)</t>
  </si>
  <si>
    <t>{Matches the initial invoice (all eligible expenses) amount entered at top of the page.}</t>
  </si>
  <si>
    <r>
      <t xml:space="preserve">Amount over $15,000 </t>
    </r>
    <r>
      <rPr>
        <sz val="11"/>
        <color theme="1"/>
        <rFont val="Calibri"/>
        <family val="2"/>
        <scheme val="minor"/>
      </rPr>
      <t>(That must also be paid by employer):</t>
    </r>
  </si>
  <si>
    <r>
      <t xml:space="preserve">Total Training Cost </t>
    </r>
    <r>
      <rPr>
        <b/>
        <sz val="11"/>
        <color theme="1"/>
        <rFont val="Calibri"/>
        <family val="2"/>
        <scheme val="minor"/>
      </rPr>
      <t>(all eligible expenses only)</t>
    </r>
    <r>
      <rPr>
        <sz val="11"/>
        <color theme="1"/>
        <rFont val="Calibri"/>
        <family val="2"/>
        <scheme val="minor"/>
      </rPr>
      <t>:</t>
    </r>
  </si>
  <si>
    <t>Employer Cash Contribution (on initial $15,000 in costs):</t>
  </si>
  <si>
    <t>(must be &lt;=85% and must be &lt;= $10,000)</t>
  </si>
  <si>
    <t>Employer Cash Contribution (on initial $11,766 in costs):</t>
  </si>
  <si>
    <t>Amount over $11,766 (That must also be paid by employer):</t>
  </si>
  <si>
    <t>Option 3 - 15% Employer Cash Contribution (For Employers with 50 or Fewer Employees, Training New Employees Only)</t>
  </si>
  <si>
    <t>(Once you have answered the questions, the appropriate Calculator Tool Option will be indicated in the grey box below.)</t>
  </si>
  <si>
    <t>CLICK ON THE WORKSHEET TAB AS INDICATED IN THE GREY BOX BELOW</t>
  </si>
  <si>
    <t>TO ACCESS THE APPROPRIATE CALCULATOR:</t>
  </si>
  <si>
    <t xml:space="preserve">Canada-Newfoundland and Labrador Job Grant - Employer and Government Contribution Tool </t>
  </si>
  <si>
    <t>Option 1</t>
  </si>
  <si>
    <r>
      <t>LAMPSS Agreement #</t>
    </r>
    <r>
      <rPr>
        <b/>
        <vertAlign val="superscript"/>
        <sz val="14"/>
        <rFont val="Calibri"/>
        <family val="2"/>
        <scheme val="minor"/>
      </rPr>
      <t>1</t>
    </r>
    <r>
      <rPr>
        <b/>
        <sz val="14"/>
        <rFont val="Calibri"/>
        <family val="2"/>
        <scheme val="minor"/>
      </rPr>
      <t xml:space="preserve"> :</t>
    </r>
  </si>
  <si>
    <t>1. For internal government use.  Entering information in this field is not necessary for the calculator to work.</t>
  </si>
  <si>
    <r>
      <t xml:space="preserve">What is the total cost of the training for the employee </t>
    </r>
    <r>
      <rPr>
        <b/>
        <sz val="12"/>
        <color theme="1"/>
        <rFont val="Calibri"/>
        <family val="2"/>
        <scheme val="minor"/>
      </rPr>
      <t>(all eligible expenses only)</t>
    </r>
    <r>
      <rPr>
        <b/>
        <sz val="11"/>
        <color theme="1"/>
        <rFont val="Calibri"/>
        <family val="2"/>
        <scheme val="minor"/>
      </rPr>
      <t>?</t>
    </r>
  </si>
  <si>
    <t>Option 2</t>
  </si>
  <si>
    <r>
      <t>LAMPSS Agreement #</t>
    </r>
    <r>
      <rPr>
        <b/>
        <vertAlign val="superscript"/>
        <sz val="16"/>
        <rFont val="Calibri"/>
        <family val="2"/>
        <scheme val="minor"/>
      </rPr>
      <t>1</t>
    </r>
    <r>
      <rPr>
        <b/>
        <sz val="16"/>
        <rFont val="Calibri"/>
        <family val="2"/>
        <scheme val="minor"/>
      </rPr>
      <t xml:space="preserve"> :</t>
    </r>
  </si>
  <si>
    <r>
      <t>What is the invoice amount (</t>
    </r>
    <r>
      <rPr>
        <b/>
        <sz val="12"/>
        <color theme="1"/>
        <rFont val="Calibri"/>
        <family val="2"/>
        <scheme val="minor"/>
      </rPr>
      <t>include all eligible training expenses, but NOT INCLUDING wage</t>
    </r>
    <r>
      <rPr>
        <b/>
        <sz val="11"/>
        <color theme="1"/>
        <rFont val="Calibri"/>
        <family val="2"/>
        <scheme val="minor"/>
      </rPr>
      <t>s)?</t>
    </r>
  </si>
  <si>
    <t>Option 3</t>
  </si>
  <si>
    <r>
      <t>LAMPSS Agreement #</t>
    </r>
    <r>
      <rPr>
        <b/>
        <vertAlign val="superscript"/>
        <sz val="16"/>
        <rFont val="Calibri"/>
        <family val="2"/>
        <scheme val="minor"/>
      </rPr>
      <t>1</t>
    </r>
    <r>
      <rPr>
        <b/>
        <sz val="16"/>
        <rFont val="Calibri"/>
        <family val="2"/>
        <scheme val="minor"/>
      </rPr>
      <t>:</t>
    </r>
  </si>
  <si>
    <r>
      <t xml:space="preserve">What is the total cost of the training for the employee </t>
    </r>
    <r>
      <rPr>
        <b/>
        <sz val="12"/>
        <color theme="1"/>
        <rFont val="Calibri"/>
        <family val="2"/>
        <scheme val="minor"/>
      </rPr>
      <t>(include eligible expense only)</t>
    </r>
    <r>
      <rPr>
        <b/>
        <sz val="11"/>
        <color theme="1"/>
        <rFont val="Calibri"/>
        <family val="2"/>
        <scheme val="minor"/>
      </rPr>
      <t>?</t>
    </r>
  </si>
  <si>
    <t>In applications where the same amounts apply to a number of employees trained, use this tool to figure out the cost for one employee and then</t>
  </si>
  <si>
    <r>
      <t>Employee Name</t>
    </r>
    <r>
      <rPr>
        <b/>
        <vertAlign val="superscript"/>
        <sz val="12"/>
        <rFont val="Calibri"/>
        <family val="2"/>
        <scheme val="minor"/>
      </rPr>
      <t>2</t>
    </r>
    <r>
      <rPr>
        <b/>
        <sz val="12"/>
        <rFont val="Calibri"/>
        <family val="2"/>
        <scheme val="minor"/>
      </rPr>
      <t xml:space="preserve"> (if applicable):</t>
    </r>
  </si>
  <si>
    <t xml:space="preserve">away from this sheet multiply by the number of employees to get your final amounts for the proposal and record words </t>
  </si>
  <si>
    <r>
      <t xml:space="preserve">such as, "Training applies to 5 employees" in the </t>
    </r>
    <r>
      <rPr>
        <b/>
        <sz val="11"/>
        <color theme="1"/>
        <rFont val="Calibri"/>
        <family val="2"/>
        <scheme val="minor"/>
      </rPr>
      <t>Employee Name</t>
    </r>
    <r>
      <rPr>
        <sz val="11"/>
        <color theme="1"/>
        <rFont val="Calibri"/>
        <family val="2"/>
        <scheme val="minor"/>
      </rPr>
      <t xml:space="preserve"> box above.</t>
    </r>
  </si>
  <si>
    <r>
      <t>Employee Name</t>
    </r>
    <r>
      <rPr>
        <b/>
        <vertAlign val="superscript"/>
        <sz val="12"/>
        <rFont val="Calibri"/>
        <family val="2"/>
        <scheme val="minor"/>
      </rPr>
      <t xml:space="preserve">2 </t>
    </r>
    <r>
      <rPr>
        <b/>
        <sz val="12"/>
        <rFont val="Calibri"/>
        <family val="2"/>
        <scheme val="minor"/>
      </rPr>
      <t>(if applicable):</t>
    </r>
  </si>
  <si>
    <r>
      <t xml:space="preserve">2. </t>
    </r>
    <r>
      <rPr>
        <b/>
        <sz val="11"/>
        <color theme="1"/>
        <rFont val="Calibri"/>
        <family val="2"/>
        <scheme val="minor"/>
      </rPr>
      <t>This tool is designed to apply to a single employee</t>
    </r>
    <r>
      <rPr>
        <sz val="11"/>
        <color theme="1"/>
        <rFont val="Calibri"/>
        <family val="2"/>
        <scheme val="minor"/>
      </rPr>
      <t xml:space="preserve">.  </t>
    </r>
  </si>
  <si>
    <t>please enter the name of the employee here to indicate to which employee these calculations apply.</t>
  </si>
  <si>
    <t>For applications where there are multiple employees involving different amounts of money for each employee,</t>
  </si>
  <si>
    <r>
      <rPr>
        <b/>
        <u/>
        <sz val="11"/>
        <color rgb="FFFF0000"/>
        <rFont val="Calibri"/>
        <family val="2"/>
        <scheme val="minor"/>
      </rPr>
      <t>Question 2:</t>
    </r>
    <r>
      <rPr>
        <b/>
        <sz val="11"/>
        <color theme="1"/>
        <rFont val="Calibri"/>
        <family val="2"/>
        <scheme val="minor"/>
      </rPr>
      <t xml:space="preserve"> Does the employer employ 51 or more people?</t>
    </r>
  </si>
  <si>
    <t>(must be &lt;= $15,000)</t>
  </si>
  <si>
    <t>Employer cash contribution (if any)</t>
  </si>
  <si>
    <t>Based on these answers, the correct contribution tool to use is Option 4.</t>
  </si>
  <si>
    <r>
      <rPr>
        <b/>
        <sz val="14"/>
        <color theme="1"/>
        <rFont val="Calibri"/>
        <family val="2"/>
        <scheme val="minor"/>
      </rPr>
      <t>Note to those using this application</t>
    </r>
    <r>
      <rPr>
        <sz val="14"/>
        <color theme="1"/>
        <rFont val="Calibri"/>
        <family val="2"/>
        <scheme val="minor"/>
      </rPr>
      <t>:  Please answer question 1, 2 and 3</t>
    </r>
    <r>
      <rPr>
        <sz val="14"/>
        <color theme="1"/>
        <rFont val="Calibri"/>
        <family val="2"/>
        <scheme val="minor"/>
      </rPr>
      <t xml:space="preserve"> using the dropdown box next to each cell. To start a new assessment, clear (delete) all previous answers.</t>
    </r>
  </si>
  <si>
    <t>Option 2 - Employer Allowed Combination of Cash and In-Kind Contribution (For Employers with 50 or Fewer Employees and training existing employees).</t>
  </si>
  <si>
    <t>Option 1 - 1/3 Employer Cash Contribution (For Employers with More than 50 Employees).</t>
  </si>
  <si>
    <t>n</t>
  </si>
  <si>
    <r>
      <rPr>
        <b/>
        <u/>
        <sz val="11"/>
        <color rgb="FFFF0000"/>
        <rFont val="Calibri"/>
        <family val="2"/>
        <scheme val="minor"/>
      </rPr>
      <t>Question 1:</t>
    </r>
    <r>
      <rPr>
        <b/>
        <sz val="11"/>
        <color theme="1"/>
        <rFont val="Calibri"/>
        <family val="2"/>
        <scheme val="minor"/>
      </rPr>
      <t xml:space="preserve"> Is the trainee unemployed at the time of training?</t>
    </r>
  </si>
  <si>
    <t xml:space="preserve">Option 3 - Where training an unemployed person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</si>
</sst>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0.0%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24"/>
      <color theme="3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name val="Calibri"/>
      <family val="2"/>
      <scheme val="minor"/>
    </font>
    <font>
      <b/>
      <vertAlign val="superscript"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6"/>
      <name val="Calibri"/>
      <family val="2"/>
      <scheme val="minor"/>
    </font>
    <font>
      <sz val="14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72">
    <xf numFmtId="0" fontId="0" fillId="0" borderId="0" xfId="0"/>
    <xf numFmtId="0" fontId="1" fillId="0" borderId="0" xfId="0" applyFont="1" applyAlignment="1">
      <alignment horizontal="center"/>
    </xf>
    <xf numFmtId="165" fontId="1" fillId="3" borderId="0" xfId="0" applyNumberFormat="1" applyFont="1" applyFill="1" applyBorder="1" applyAlignment="1" applyProtection="1">
      <alignment horizontal="center"/>
    </xf>
    <xf numFmtId="0" fontId="0" fillId="0" borderId="0" xfId="0" applyProtection="1"/>
    <xf numFmtId="0" fontId="0" fillId="3" borderId="0" xfId="0" applyFill="1" applyBorder="1" applyProtection="1"/>
    <xf numFmtId="0" fontId="1" fillId="3" borderId="2" xfId="0" applyFont="1" applyFill="1" applyBorder="1" applyAlignment="1" applyProtection="1"/>
    <xf numFmtId="0" fontId="1" fillId="3" borderId="0" xfId="0" applyFont="1" applyFill="1" applyBorder="1" applyAlignment="1" applyProtection="1">
      <alignment horizontal="center"/>
    </xf>
    <xf numFmtId="0" fontId="3" fillId="3" borderId="0" xfId="0" applyFont="1" applyFill="1" applyBorder="1" applyAlignment="1" applyProtection="1">
      <alignment horizontal="center"/>
    </xf>
    <xf numFmtId="0" fontId="3" fillId="3" borderId="2" xfId="0" applyFont="1" applyFill="1" applyBorder="1" applyAlignment="1" applyProtection="1">
      <alignment horizontal="center"/>
    </xf>
    <xf numFmtId="0" fontId="0" fillId="3" borderId="5" xfId="0" applyFill="1" applyBorder="1" applyAlignment="1" applyProtection="1"/>
    <xf numFmtId="0" fontId="0" fillId="3" borderId="4" xfId="0" applyFill="1" applyBorder="1" applyAlignment="1" applyProtection="1"/>
    <xf numFmtId="0" fontId="0" fillId="3" borderId="4" xfId="0" applyFill="1" applyBorder="1" applyProtection="1"/>
    <xf numFmtId="0" fontId="0" fillId="3" borderId="6" xfId="0" applyFill="1" applyBorder="1" applyProtection="1"/>
    <xf numFmtId="0" fontId="3" fillId="0" borderId="0" xfId="0" applyFont="1" applyAlignment="1" applyProtection="1">
      <alignment horizontal="center"/>
    </xf>
    <xf numFmtId="0" fontId="0" fillId="3" borderId="0" xfId="0" applyFill="1" applyBorder="1" applyAlignment="1" applyProtection="1">
      <alignment horizontal="center"/>
    </xf>
    <xf numFmtId="0" fontId="0" fillId="0" borderId="0" xfId="0" applyBorder="1" applyProtection="1"/>
    <xf numFmtId="164" fontId="0" fillId="3" borderId="0" xfId="0" applyNumberFormat="1" applyFill="1" applyBorder="1" applyAlignment="1" applyProtection="1"/>
    <xf numFmtId="164" fontId="0" fillId="0" borderId="0" xfId="0" applyNumberFormat="1" applyProtection="1"/>
    <xf numFmtId="164" fontId="1" fillId="3" borderId="0" xfId="0" applyNumberFormat="1" applyFont="1" applyFill="1" applyBorder="1" applyAlignment="1" applyProtection="1">
      <alignment horizontal="center"/>
      <protection locked="0"/>
    </xf>
    <xf numFmtId="10" fontId="0" fillId="3" borderId="0" xfId="0" applyNumberFormat="1" applyFill="1" applyBorder="1" applyProtection="1"/>
    <xf numFmtId="0" fontId="6" fillId="6" borderId="7" xfId="0" applyFont="1" applyFill="1" applyBorder="1" applyAlignment="1" applyProtection="1">
      <alignment horizontal="center" vertical="center"/>
    </xf>
    <xf numFmtId="0" fontId="6" fillId="6" borderId="2" xfId="0" applyFont="1" applyFill="1" applyBorder="1" applyAlignment="1" applyProtection="1">
      <alignment horizontal="center" vertical="center"/>
    </xf>
    <xf numFmtId="0" fontId="1" fillId="6" borderId="6" xfId="0" applyFont="1" applyFill="1" applyBorder="1" applyAlignment="1" applyProtection="1">
      <alignment horizontal="center" vertical="center"/>
    </xf>
    <xf numFmtId="0" fontId="6" fillId="9" borderId="11" xfId="0" applyFont="1" applyFill="1" applyBorder="1" applyAlignment="1" applyProtection="1">
      <alignment horizontal="center"/>
    </xf>
    <xf numFmtId="0" fontId="6" fillId="9" borderId="17" xfId="0" applyFont="1" applyFill="1" applyBorder="1" applyAlignment="1" applyProtection="1">
      <alignment horizontal="center"/>
    </xf>
    <xf numFmtId="0" fontId="6" fillId="9" borderId="16" xfId="0" applyFont="1" applyFill="1" applyBorder="1" applyAlignment="1" applyProtection="1">
      <alignment horizontal="center"/>
    </xf>
    <xf numFmtId="0" fontId="0" fillId="9" borderId="1" xfId="0" applyFill="1" applyBorder="1" applyAlignment="1" applyProtection="1">
      <alignment horizontal="center"/>
    </xf>
    <xf numFmtId="0" fontId="5" fillId="3" borderId="0" xfId="0" applyFont="1" applyFill="1" applyBorder="1" applyProtection="1"/>
    <xf numFmtId="10" fontId="0" fillId="6" borderId="1" xfId="0" applyNumberFormat="1" applyFill="1" applyBorder="1" applyAlignment="1" applyProtection="1">
      <alignment horizontal="center"/>
    </xf>
    <xf numFmtId="10" fontId="1" fillId="6" borderId="1" xfId="0" applyNumberFormat="1" applyFont="1" applyFill="1" applyBorder="1" applyAlignment="1" applyProtection="1">
      <alignment horizontal="center"/>
    </xf>
    <xf numFmtId="0" fontId="1" fillId="3" borderId="3" xfId="0" applyFont="1" applyFill="1" applyBorder="1" applyAlignment="1" applyProtection="1">
      <alignment horizontal="right"/>
    </xf>
    <xf numFmtId="0" fontId="1" fillId="3" borderId="0" xfId="0" applyFont="1" applyFill="1" applyBorder="1" applyAlignment="1" applyProtection="1">
      <alignment horizontal="right"/>
    </xf>
    <xf numFmtId="0" fontId="0" fillId="3" borderId="0" xfId="0" applyFill="1" applyBorder="1" applyAlignment="1" applyProtection="1">
      <alignment horizontal="right"/>
    </xf>
    <xf numFmtId="0" fontId="0" fillId="3" borderId="3" xfId="0" applyFill="1" applyBorder="1" applyAlignment="1" applyProtection="1">
      <alignment horizontal="right"/>
    </xf>
    <xf numFmtId="166" fontId="0" fillId="6" borderId="1" xfId="0" applyNumberFormat="1" applyFill="1" applyBorder="1" applyAlignment="1" applyProtection="1">
      <alignment horizontal="center"/>
    </xf>
    <xf numFmtId="0" fontId="0" fillId="3" borderId="8" xfId="0" applyFill="1" applyBorder="1" applyProtection="1"/>
    <xf numFmtId="0" fontId="0" fillId="3" borderId="2" xfId="0" applyFill="1" applyBorder="1" applyAlignment="1" applyProtection="1">
      <alignment horizontal="right"/>
    </xf>
    <xf numFmtId="0" fontId="13" fillId="3" borderId="0" xfId="0" applyFont="1" applyFill="1" applyBorder="1" applyAlignment="1" applyProtection="1">
      <alignment horizontal="right" vertical="top"/>
    </xf>
    <xf numFmtId="0" fontId="0" fillId="3" borderId="0" xfId="0" applyFill="1" applyBorder="1" applyAlignment="1" applyProtection="1">
      <alignment horizontal="right"/>
    </xf>
    <xf numFmtId="0" fontId="12" fillId="3" borderId="0" xfId="0" applyFont="1" applyFill="1" applyBorder="1" applyAlignment="1" applyProtection="1">
      <alignment horizontal="right" vertical="top"/>
    </xf>
    <xf numFmtId="0" fontId="0" fillId="0" borderId="23" xfId="0" applyBorder="1" applyProtection="1"/>
    <xf numFmtId="0" fontId="0" fillId="3" borderId="23" xfId="0" applyFill="1" applyBorder="1" applyProtection="1"/>
    <xf numFmtId="0" fontId="0" fillId="3" borderId="28" xfId="0" applyFill="1" applyBorder="1" applyAlignment="1" applyProtection="1">
      <alignment horizontal="right"/>
    </xf>
    <xf numFmtId="0" fontId="0" fillId="3" borderId="29" xfId="0" applyFill="1" applyBorder="1" applyProtection="1"/>
    <xf numFmtId="0" fontId="0" fillId="3" borderId="30" xfId="0" applyFill="1" applyBorder="1" applyAlignment="1" applyProtection="1"/>
    <xf numFmtId="0" fontId="0" fillId="3" borderId="31" xfId="0" applyFill="1" applyBorder="1" applyAlignment="1" applyProtection="1"/>
    <xf numFmtId="0" fontId="0" fillId="3" borderId="34" xfId="0" applyFill="1" applyBorder="1" applyProtection="1"/>
    <xf numFmtId="0" fontId="0" fillId="3" borderId="35" xfId="0" applyFill="1" applyBorder="1" applyProtection="1"/>
    <xf numFmtId="0" fontId="0" fillId="3" borderId="28" xfId="0" applyFill="1" applyBorder="1" applyProtection="1"/>
    <xf numFmtId="0" fontId="0" fillId="3" borderId="28" xfId="0" applyFont="1" applyFill="1" applyBorder="1" applyProtection="1"/>
    <xf numFmtId="0" fontId="13" fillId="3" borderId="28" xfId="0" applyFont="1" applyFill="1" applyBorder="1" applyAlignment="1" applyProtection="1">
      <alignment horizontal="right" vertical="top"/>
    </xf>
    <xf numFmtId="0" fontId="0" fillId="3" borderId="22" xfId="0" applyFill="1" applyBorder="1" applyAlignment="1" applyProtection="1"/>
    <xf numFmtId="0" fontId="0" fillId="3" borderId="23" xfId="0" applyFill="1" applyBorder="1" applyAlignment="1" applyProtection="1"/>
    <xf numFmtId="0" fontId="0" fillId="3" borderId="24" xfId="0" applyFill="1" applyBorder="1" applyAlignment="1" applyProtection="1"/>
    <xf numFmtId="0" fontId="1" fillId="3" borderId="28" xfId="0" applyFont="1" applyFill="1" applyBorder="1" applyAlignment="1" applyProtection="1">
      <alignment horizontal="center"/>
    </xf>
    <xf numFmtId="0" fontId="12" fillId="3" borderId="28" xfId="0" applyFont="1" applyFill="1" applyBorder="1" applyAlignment="1" applyProtection="1">
      <alignment horizontal="right" vertical="top"/>
    </xf>
    <xf numFmtId="0" fontId="6" fillId="0" borderId="29" xfId="0" applyFont="1" applyFill="1" applyBorder="1" applyAlignment="1" applyProtection="1">
      <alignment horizontal="center"/>
    </xf>
    <xf numFmtId="0" fontId="0" fillId="3" borderId="22" xfId="0" applyFill="1" applyBorder="1" applyProtection="1"/>
    <xf numFmtId="0" fontId="0" fillId="3" borderId="24" xfId="0" applyFill="1" applyBorder="1" applyProtection="1"/>
    <xf numFmtId="0" fontId="0" fillId="0" borderId="0" xfId="0" applyFill="1" applyBorder="1" applyProtection="1"/>
    <xf numFmtId="0" fontId="1" fillId="3" borderId="0" xfId="0" applyFont="1" applyFill="1" applyBorder="1" applyAlignment="1" applyProtection="1">
      <alignment horizontal="right"/>
    </xf>
    <xf numFmtId="0" fontId="0" fillId="3" borderId="0" xfId="0" applyFill="1" applyBorder="1" applyAlignment="1" applyProtection="1">
      <alignment horizontal="right"/>
    </xf>
    <xf numFmtId="0" fontId="1" fillId="3" borderId="28" xfId="0" applyFont="1" applyFill="1" applyBorder="1" applyAlignment="1" applyProtection="1">
      <alignment horizontal="right"/>
    </xf>
    <xf numFmtId="0" fontId="12" fillId="3" borderId="0" xfId="0" applyFont="1" applyFill="1" applyBorder="1" applyAlignment="1" applyProtection="1">
      <alignment horizontal="right" vertical="top"/>
    </xf>
    <xf numFmtId="0" fontId="1" fillId="3" borderId="0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 applyProtection="1"/>
    <xf numFmtId="0" fontId="1" fillId="3" borderId="0" xfId="0" applyFont="1" applyFill="1" applyBorder="1" applyAlignment="1" applyProtection="1">
      <alignment horizontal="center" wrapText="1"/>
    </xf>
    <xf numFmtId="0" fontId="12" fillId="0" borderId="0" xfId="0" applyFont="1" applyFill="1" applyBorder="1" applyAlignment="1" applyProtection="1">
      <alignment horizontal="right" vertical="top"/>
    </xf>
    <xf numFmtId="0" fontId="5" fillId="0" borderId="0" xfId="0" applyFont="1" applyFill="1" applyBorder="1" applyProtection="1"/>
    <xf numFmtId="0" fontId="0" fillId="0" borderId="0" xfId="0" applyFill="1" applyBorder="1" applyAlignment="1" applyProtection="1">
      <alignment horizontal="center"/>
    </xf>
    <xf numFmtId="10" fontId="0" fillId="0" borderId="0" xfId="0" applyNumberFormat="1" applyFill="1" applyBorder="1" applyAlignment="1" applyProtection="1">
      <alignment horizontal="center"/>
    </xf>
    <xf numFmtId="0" fontId="0" fillId="0" borderId="0" xfId="0" applyFill="1" applyBorder="1"/>
    <xf numFmtId="164" fontId="5" fillId="3" borderId="0" xfId="0" applyNumberFormat="1" applyFont="1" applyFill="1" applyBorder="1" applyAlignment="1" applyProtection="1">
      <alignment horizontal="center"/>
      <protection locked="0"/>
    </xf>
    <xf numFmtId="0" fontId="4" fillId="4" borderId="3" xfId="0" applyFont="1" applyFill="1" applyBorder="1" applyAlignment="1" applyProtection="1">
      <alignment horizontal="left" vertical="center" wrapText="1"/>
    </xf>
    <xf numFmtId="0" fontId="4" fillId="4" borderId="0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 applyProtection="1">
      <alignment horizontal="right"/>
    </xf>
    <xf numFmtId="0" fontId="15" fillId="4" borderId="3" xfId="0" applyFont="1" applyFill="1" applyBorder="1" applyAlignment="1" applyProtection="1">
      <alignment horizontal="left" vertical="center" wrapText="1"/>
    </xf>
    <xf numFmtId="0" fontId="10" fillId="5" borderId="12" xfId="1" applyFont="1" applyFill="1" applyBorder="1" applyAlignment="1" applyProtection="1">
      <alignment horizontal="center"/>
    </xf>
    <xf numFmtId="0" fontId="10" fillId="5" borderId="13" xfId="1" applyFont="1" applyFill="1" applyBorder="1" applyAlignment="1" applyProtection="1">
      <alignment horizontal="center"/>
    </xf>
    <xf numFmtId="0" fontId="10" fillId="5" borderId="14" xfId="1" applyFont="1" applyFill="1" applyBorder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9" fillId="10" borderId="0" xfId="0" applyFont="1" applyFill="1" applyBorder="1" applyAlignment="1" applyProtection="1">
      <alignment horizontal="center"/>
    </xf>
    <xf numFmtId="0" fontId="2" fillId="2" borderId="11" xfId="0" applyFont="1" applyFill="1" applyBorder="1" applyAlignment="1" applyProtection="1">
      <alignment horizontal="center"/>
    </xf>
    <xf numFmtId="0" fontId="16" fillId="4" borderId="19" xfId="0" applyFont="1" applyFill="1" applyBorder="1" applyAlignment="1" applyProtection="1">
      <alignment horizontal="center" wrapText="1"/>
    </xf>
    <xf numFmtId="0" fontId="16" fillId="4" borderId="20" xfId="0" applyFont="1" applyFill="1" applyBorder="1" applyAlignment="1" applyProtection="1">
      <alignment horizontal="center" wrapText="1"/>
    </xf>
    <xf numFmtId="0" fontId="16" fillId="4" borderId="21" xfId="0" applyFont="1" applyFill="1" applyBorder="1" applyAlignment="1" applyProtection="1">
      <alignment horizontal="center" wrapText="1"/>
    </xf>
    <xf numFmtId="0" fontId="16" fillId="3" borderId="25" xfId="0" applyFont="1" applyFill="1" applyBorder="1" applyAlignment="1" applyProtection="1">
      <alignment horizontal="center"/>
      <protection locked="0"/>
    </xf>
    <xf numFmtId="0" fontId="16" fillId="3" borderId="26" xfId="0" applyFont="1" applyFill="1" applyBorder="1" applyAlignment="1" applyProtection="1">
      <alignment horizontal="center"/>
      <protection locked="0"/>
    </xf>
    <xf numFmtId="0" fontId="16" fillId="3" borderId="27" xfId="0" applyFont="1" applyFill="1" applyBorder="1" applyAlignment="1" applyProtection="1">
      <alignment horizontal="center"/>
      <protection locked="0"/>
    </xf>
    <xf numFmtId="0" fontId="17" fillId="3" borderId="25" xfId="0" applyFont="1" applyFill="1" applyBorder="1" applyAlignment="1" applyProtection="1">
      <alignment horizontal="right"/>
    </xf>
    <xf numFmtId="0" fontId="17" fillId="3" borderId="26" xfId="0" applyFont="1" applyFill="1" applyBorder="1" applyAlignment="1" applyProtection="1">
      <alignment horizontal="right"/>
    </xf>
    <xf numFmtId="0" fontId="17" fillId="3" borderId="27" xfId="0" applyFont="1" applyFill="1" applyBorder="1" applyAlignment="1" applyProtection="1">
      <alignment horizontal="right"/>
    </xf>
    <xf numFmtId="0" fontId="13" fillId="3" borderId="28" xfId="0" applyFont="1" applyFill="1" applyBorder="1" applyAlignment="1" applyProtection="1">
      <alignment horizontal="right" vertical="top"/>
    </xf>
    <xf numFmtId="0" fontId="13" fillId="3" borderId="0" xfId="0" applyFont="1" applyFill="1" applyBorder="1" applyAlignment="1" applyProtection="1">
      <alignment horizontal="right" vertical="top"/>
    </xf>
    <xf numFmtId="164" fontId="5" fillId="3" borderId="1" xfId="0" applyNumberFormat="1" applyFont="1" applyFill="1" applyBorder="1" applyAlignment="1" applyProtection="1">
      <alignment horizontal="center"/>
      <protection locked="0"/>
    </xf>
    <xf numFmtId="0" fontId="1" fillId="3" borderId="28" xfId="0" applyFont="1" applyFill="1" applyBorder="1" applyAlignment="1" applyProtection="1">
      <alignment horizontal="right"/>
    </xf>
    <xf numFmtId="0" fontId="14" fillId="3" borderId="25" xfId="0" applyFont="1" applyFill="1" applyBorder="1" applyAlignment="1" applyProtection="1">
      <alignment horizontal="center" vertical="center" wrapText="1"/>
      <protection locked="0"/>
    </xf>
    <xf numFmtId="0" fontId="14" fillId="3" borderId="26" xfId="0" applyFont="1" applyFill="1" applyBorder="1" applyAlignment="1" applyProtection="1">
      <alignment horizontal="center" vertical="center" wrapText="1"/>
      <protection locked="0"/>
    </xf>
    <xf numFmtId="0" fontId="14" fillId="3" borderId="27" xfId="0" applyFont="1" applyFill="1" applyBorder="1" applyAlignment="1" applyProtection="1">
      <alignment horizontal="center" vertical="center" wrapText="1"/>
      <protection locked="0"/>
    </xf>
    <xf numFmtId="0" fontId="23" fillId="3" borderId="25" xfId="0" applyFont="1" applyFill="1" applyBorder="1" applyAlignment="1" applyProtection="1">
      <alignment horizontal="right" vertical="center"/>
    </xf>
    <xf numFmtId="0" fontId="23" fillId="3" borderId="26" xfId="0" applyFont="1" applyFill="1" applyBorder="1" applyAlignment="1" applyProtection="1">
      <alignment horizontal="right" vertical="center"/>
    </xf>
    <xf numFmtId="0" fontId="23" fillId="3" borderId="27" xfId="0" applyFont="1" applyFill="1" applyBorder="1" applyAlignment="1" applyProtection="1">
      <alignment horizontal="right" vertical="center"/>
    </xf>
    <xf numFmtId="0" fontId="19" fillId="4" borderId="19" xfId="0" applyFont="1" applyFill="1" applyBorder="1" applyAlignment="1" applyProtection="1">
      <alignment horizontal="center" vertical="center" wrapText="1"/>
    </xf>
    <xf numFmtId="0" fontId="19" fillId="4" borderId="20" xfId="0" applyFont="1" applyFill="1" applyBorder="1" applyAlignment="1" applyProtection="1">
      <alignment horizontal="center" vertical="center" wrapText="1"/>
    </xf>
    <xf numFmtId="0" fontId="19" fillId="4" borderId="21" xfId="0" applyFont="1" applyFill="1" applyBorder="1" applyAlignment="1" applyProtection="1">
      <alignment horizontal="center" vertical="center" wrapText="1"/>
    </xf>
    <xf numFmtId="0" fontId="19" fillId="4" borderId="22" xfId="0" applyFont="1" applyFill="1" applyBorder="1" applyAlignment="1" applyProtection="1">
      <alignment horizontal="center" vertical="center" wrapText="1"/>
    </xf>
    <xf numFmtId="0" fontId="19" fillId="4" borderId="23" xfId="0" applyFont="1" applyFill="1" applyBorder="1" applyAlignment="1" applyProtection="1">
      <alignment horizontal="center" vertical="center" wrapText="1"/>
    </xf>
    <xf numFmtId="0" fontId="19" fillId="4" borderId="24" xfId="0" applyFont="1" applyFill="1" applyBorder="1" applyAlignment="1" applyProtection="1">
      <alignment horizontal="center" vertical="center" wrapText="1"/>
    </xf>
    <xf numFmtId="0" fontId="0" fillId="3" borderId="0" xfId="0" applyFill="1" applyBorder="1" applyAlignment="1" applyProtection="1">
      <alignment horizontal="right"/>
    </xf>
    <xf numFmtId="164" fontId="5" fillId="3" borderId="1" xfId="0" applyNumberFormat="1" applyFont="1" applyFill="1" applyBorder="1" applyAlignment="1" applyProtection="1">
      <alignment horizontal="center"/>
    </xf>
    <xf numFmtId="0" fontId="17" fillId="4" borderId="32" xfId="0" applyFont="1" applyFill="1" applyBorder="1" applyAlignment="1" applyProtection="1">
      <alignment horizontal="center" vertical="center"/>
    </xf>
    <xf numFmtId="0" fontId="17" fillId="4" borderId="15" xfId="0" applyFont="1" applyFill="1" applyBorder="1" applyAlignment="1" applyProtection="1">
      <alignment horizontal="center" vertical="center"/>
    </xf>
    <xf numFmtId="0" fontId="17" fillId="4" borderId="33" xfId="0" applyFont="1" applyFill="1" applyBorder="1" applyAlignment="1" applyProtection="1">
      <alignment horizontal="center" vertical="center"/>
    </xf>
    <xf numFmtId="164" fontId="0" fillId="3" borderId="1" xfId="0" applyNumberFormat="1" applyFill="1" applyBorder="1" applyAlignment="1" applyProtection="1">
      <alignment horizontal="center"/>
    </xf>
    <xf numFmtId="164" fontId="5" fillId="8" borderId="1" xfId="0" applyNumberFormat="1" applyFont="1" applyFill="1" applyBorder="1" applyAlignment="1" applyProtection="1">
      <alignment horizontal="center"/>
    </xf>
    <xf numFmtId="0" fontId="14" fillId="3" borderId="0" xfId="0" applyFont="1" applyFill="1" applyBorder="1" applyAlignment="1" applyProtection="1">
      <alignment horizontal="right"/>
    </xf>
    <xf numFmtId="0" fontId="5" fillId="3" borderId="0" xfId="0" applyFont="1" applyFill="1" applyBorder="1" applyAlignment="1" applyProtection="1">
      <alignment horizontal="right"/>
    </xf>
    <xf numFmtId="0" fontId="0" fillId="3" borderId="28" xfId="0" applyFont="1" applyFill="1" applyBorder="1" applyAlignment="1" applyProtection="1">
      <alignment horizontal="right"/>
    </xf>
    <xf numFmtId="0" fontId="0" fillId="3" borderId="0" xfId="0" applyFont="1" applyFill="1" applyBorder="1" applyAlignment="1" applyProtection="1">
      <alignment horizontal="right"/>
    </xf>
    <xf numFmtId="164" fontId="0" fillId="3" borderId="18" xfId="0" applyNumberFormat="1" applyFill="1" applyBorder="1" applyAlignment="1" applyProtection="1">
      <alignment horizontal="center"/>
    </xf>
    <xf numFmtId="0" fontId="5" fillId="3" borderId="28" xfId="0" applyFont="1" applyFill="1" applyBorder="1" applyAlignment="1" applyProtection="1">
      <alignment horizontal="right"/>
    </xf>
    <xf numFmtId="0" fontId="4" fillId="3" borderId="0" xfId="0" applyFont="1" applyFill="1" applyBorder="1" applyAlignment="1" applyProtection="1">
      <alignment horizontal="right"/>
    </xf>
    <xf numFmtId="164" fontId="5" fillId="7" borderId="16" xfId="0" applyNumberFormat="1" applyFont="1" applyFill="1" applyBorder="1" applyAlignment="1" applyProtection="1">
      <alignment horizontal="center"/>
    </xf>
    <xf numFmtId="164" fontId="5" fillId="7" borderId="1" xfId="0" applyNumberFormat="1" applyFont="1" applyFill="1" applyBorder="1" applyAlignment="1" applyProtection="1">
      <alignment horizontal="center"/>
    </xf>
    <xf numFmtId="0" fontId="12" fillId="3" borderId="28" xfId="0" applyFont="1" applyFill="1" applyBorder="1" applyAlignment="1" applyProtection="1">
      <alignment horizontal="right"/>
    </xf>
    <xf numFmtId="0" fontId="12" fillId="3" borderId="0" xfId="0" applyFont="1" applyFill="1" applyBorder="1" applyAlignment="1" applyProtection="1">
      <alignment horizontal="right"/>
    </xf>
    <xf numFmtId="164" fontId="5" fillId="3" borderId="9" xfId="0" applyNumberFormat="1" applyFont="1" applyFill="1" applyBorder="1" applyAlignment="1" applyProtection="1">
      <alignment horizontal="center"/>
    </xf>
    <xf numFmtId="164" fontId="5" fillId="3" borderId="15" xfId="0" applyNumberFormat="1" applyFont="1" applyFill="1" applyBorder="1" applyAlignment="1" applyProtection="1">
      <alignment horizontal="center"/>
    </xf>
    <xf numFmtId="164" fontId="5" fillId="3" borderId="10" xfId="0" applyNumberFormat="1" applyFont="1" applyFill="1" applyBorder="1" applyAlignment="1" applyProtection="1">
      <alignment horizontal="center"/>
    </xf>
    <xf numFmtId="0" fontId="4" fillId="3" borderId="28" xfId="0" applyFont="1" applyFill="1" applyBorder="1" applyAlignment="1" applyProtection="1">
      <alignment horizontal="right"/>
    </xf>
    <xf numFmtId="0" fontId="16" fillId="4" borderId="25" xfId="0" applyFont="1" applyFill="1" applyBorder="1" applyAlignment="1" applyProtection="1">
      <alignment horizontal="center" vertical="center" wrapText="1"/>
    </xf>
    <xf numFmtId="0" fontId="16" fillId="4" borderId="26" xfId="0" applyFont="1" applyFill="1" applyBorder="1" applyAlignment="1" applyProtection="1">
      <alignment horizontal="center" vertical="center" wrapText="1"/>
    </xf>
    <xf numFmtId="0" fontId="16" fillId="4" borderId="27" xfId="0" applyFont="1" applyFill="1" applyBorder="1" applyAlignment="1" applyProtection="1">
      <alignment horizontal="center" vertical="center" wrapText="1"/>
    </xf>
    <xf numFmtId="0" fontId="16" fillId="3" borderId="26" xfId="0" applyFont="1" applyFill="1" applyBorder="1" applyAlignment="1" applyProtection="1">
      <alignment horizontal="right"/>
    </xf>
    <xf numFmtId="0" fontId="16" fillId="3" borderId="27" xfId="0" applyFont="1" applyFill="1" applyBorder="1" applyAlignment="1" applyProtection="1">
      <alignment horizontal="right"/>
    </xf>
    <xf numFmtId="0" fontId="16" fillId="3" borderId="26" xfId="0" applyFont="1" applyFill="1" applyBorder="1" applyAlignment="1" applyProtection="1">
      <alignment horizontal="right" vertical="center"/>
    </xf>
    <xf numFmtId="0" fontId="16" fillId="3" borderId="27" xfId="0" applyFont="1" applyFill="1" applyBorder="1" applyAlignment="1" applyProtection="1">
      <alignment horizontal="right" vertical="center"/>
    </xf>
    <xf numFmtId="0" fontId="25" fillId="3" borderId="27" xfId="0" applyFont="1" applyFill="1" applyBorder="1" applyAlignment="1" applyProtection="1">
      <alignment horizontal="center" vertical="center" wrapText="1"/>
      <protection locked="0"/>
    </xf>
    <xf numFmtId="0" fontId="12" fillId="3" borderId="28" xfId="0" applyFont="1" applyFill="1" applyBorder="1" applyAlignment="1" applyProtection="1">
      <alignment horizontal="right" vertical="top"/>
    </xf>
    <xf numFmtId="0" fontId="12" fillId="3" borderId="0" xfId="0" applyFont="1" applyFill="1" applyBorder="1" applyAlignment="1" applyProtection="1">
      <alignment horizontal="right" vertical="top"/>
    </xf>
    <xf numFmtId="0" fontId="23" fillId="4" borderId="25" xfId="0" applyFont="1" applyFill="1" applyBorder="1" applyAlignment="1" applyProtection="1">
      <alignment horizontal="center" vertical="center"/>
    </xf>
    <xf numFmtId="0" fontId="23" fillId="4" borderId="26" xfId="0" applyFont="1" applyFill="1" applyBorder="1" applyAlignment="1" applyProtection="1">
      <alignment horizontal="center" vertical="center"/>
    </xf>
    <xf numFmtId="0" fontId="23" fillId="4" borderId="27" xfId="0" applyFont="1" applyFill="1" applyBorder="1" applyAlignment="1" applyProtection="1">
      <alignment horizontal="center" vertical="center"/>
    </xf>
    <xf numFmtId="164" fontId="0" fillId="0" borderId="0" xfId="0" applyNumberFormat="1" applyFill="1" applyBorder="1" applyAlignment="1" applyProtection="1">
      <alignment horizontal="center" vertical="center"/>
    </xf>
    <xf numFmtId="164" fontId="5" fillId="0" borderId="1" xfId="0" applyNumberFormat="1" applyFont="1" applyFill="1" applyBorder="1" applyAlignment="1" applyProtection="1">
      <alignment horizontal="center"/>
    </xf>
    <xf numFmtId="0" fontId="16" fillId="4" borderId="25" xfId="0" applyFont="1" applyFill="1" applyBorder="1" applyAlignment="1" applyProtection="1">
      <alignment horizontal="center" wrapText="1"/>
    </xf>
    <xf numFmtId="0" fontId="16" fillId="4" borderId="26" xfId="0" applyFont="1" applyFill="1" applyBorder="1" applyAlignment="1" applyProtection="1">
      <alignment horizontal="center" wrapText="1"/>
    </xf>
    <xf numFmtId="0" fontId="16" fillId="4" borderId="27" xfId="0" applyFont="1" applyFill="1" applyBorder="1" applyAlignment="1" applyProtection="1">
      <alignment horizontal="center" wrapText="1"/>
    </xf>
    <xf numFmtId="0" fontId="17" fillId="4" borderId="25" xfId="0" applyFont="1" applyFill="1" applyBorder="1" applyAlignment="1" applyProtection="1">
      <alignment horizontal="center" vertical="center"/>
    </xf>
    <xf numFmtId="0" fontId="17" fillId="4" borderId="26" xfId="0" applyFont="1" applyFill="1" applyBorder="1" applyAlignment="1" applyProtection="1">
      <alignment horizontal="center" vertical="center"/>
    </xf>
    <xf numFmtId="0" fontId="17" fillId="4" borderId="27" xfId="0" applyFont="1" applyFill="1" applyBorder="1" applyAlignment="1" applyProtection="1">
      <alignment horizontal="center" vertical="center"/>
    </xf>
    <xf numFmtId="0" fontId="18" fillId="4" borderId="19" xfId="0" applyFont="1" applyFill="1" applyBorder="1" applyAlignment="1" applyProtection="1">
      <alignment horizontal="center" vertical="center" wrapText="1"/>
    </xf>
    <xf numFmtId="0" fontId="18" fillId="4" borderId="20" xfId="0" applyFont="1" applyFill="1" applyBorder="1" applyAlignment="1" applyProtection="1">
      <alignment horizontal="center" vertical="center" wrapText="1"/>
    </xf>
    <xf numFmtId="0" fontId="18" fillId="4" borderId="21" xfId="0" applyFont="1" applyFill="1" applyBorder="1" applyAlignment="1" applyProtection="1">
      <alignment horizontal="center" vertical="center" wrapText="1"/>
    </xf>
    <xf numFmtId="0" fontId="18" fillId="4" borderId="22" xfId="0" applyFont="1" applyFill="1" applyBorder="1" applyAlignment="1" applyProtection="1">
      <alignment horizontal="center" vertical="center" wrapText="1"/>
    </xf>
    <xf numFmtId="0" fontId="18" fillId="4" borderId="23" xfId="0" applyFont="1" applyFill="1" applyBorder="1" applyAlignment="1" applyProtection="1">
      <alignment horizontal="center" vertical="center" wrapText="1"/>
    </xf>
    <xf numFmtId="0" fontId="18" fillId="4" borderId="24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right" vertical="top"/>
    </xf>
    <xf numFmtId="0" fontId="26" fillId="4" borderId="25" xfId="0" applyFont="1" applyFill="1" applyBorder="1" applyAlignment="1" applyProtection="1">
      <alignment horizontal="center" vertical="center"/>
    </xf>
    <xf numFmtId="0" fontId="26" fillId="4" borderId="26" xfId="0" applyFont="1" applyFill="1" applyBorder="1" applyAlignment="1" applyProtection="1">
      <alignment horizontal="center" vertical="center"/>
    </xf>
    <xf numFmtId="0" fontId="26" fillId="4" borderId="27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right"/>
    </xf>
    <xf numFmtId="164" fontId="5" fillId="0" borderId="0" xfId="0" applyNumberFormat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left"/>
    </xf>
    <xf numFmtId="164" fontId="5" fillId="3" borderId="9" xfId="0" applyNumberFormat="1" applyFont="1" applyFill="1" applyBorder="1" applyAlignment="1" applyProtection="1">
      <alignment horizontal="center"/>
      <protection locked="0"/>
    </xf>
    <xf numFmtId="164" fontId="5" fillId="3" borderId="10" xfId="0" applyNumberFormat="1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 applyProtection="1">
      <alignment horizontal="left" wrapText="1"/>
    </xf>
    <xf numFmtId="0" fontId="1" fillId="3" borderId="3" xfId="0" applyFont="1" applyFill="1" applyBorder="1" applyAlignment="1" applyProtection="1"/>
    <xf numFmtId="0" fontId="1" fillId="3" borderId="3" xfId="0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</cellXfs>
  <cellStyles count="2">
    <cellStyle name="Hyperlink" xfId="1" builtinId="8"/>
    <cellStyle name="Normal" xfId="0" builtinId="0"/>
  </cellStyles>
  <dxfs count="20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23"/>
  <sheetViews>
    <sheetView topLeftCell="B3" workbookViewId="0">
      <selection activeCell="L7" sqref="L7:M7"/>
    </sheetView>
  </sheetViews>
  <sheetFormatPr defaultRowHeight="15" x14ac:dyDescent="0.25"/>
  <cols>
    <col min="1" max="1" width="6.7109375" style="3" hidden="1" customWidth="1"/>
    <col min="2" max="2" width="10.85546875" style="3" customWidth="1"/>
    <col min="3" max="10" width="10.7109375" style="3" customWidth="1"/>
    <col min="11" max="11" width="2.7109375" style="3" customWidth="1"/>
    <col min="12" max="14" width="10.7109375" style="3" customWidth="1"/>
    <col min="15" max="16384" width="9.140625" style="3"/>
  </cols>
  <sheetData>
    <row r="1" spans="1:14" ht="49.5" customHeight="1" x14ac:dyDescent="0.25">
      <c r="B1" s="73" t="s">
        <v>66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ht="18.75" x14ac:dyDescent="0.25">
      <c r="B2" s="77" t="s">
        <v>40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x14ac:dyDescent="0.25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ht="21" x14ac:dyDescent="0.35">
      <c r="B4" s="83" t="s">
        <v>6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</row>
    <row r="5" spans="1:14" x14ac:dyDescent="0.25"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36"/>
    </row>
    <row r="6" spans="1:14" x14ac:dyDescent="0.25"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36"/>
    </row>
    <row r="7" spans="1:14" ht="31.5" customHeight="1" x14ac:dyDescent="0.25">
      <c r="B7" s="61"/>
      <c r="C7" s="61"/>
      <c r="D7" s="168" t="s">
        <v>70</v>
      </c>
      <c r="E7" s="168"/>
      <c r="F7" s="168"/>
      <c r="G7" s="168"/>
      <c r="H7" s="168"/>
      <c r="I7" s="168"/>
      <c r="J7" s="168"/>
      <c r="K7" s="65"/>
      <c r="L7" s="75" t="s">
        <v>69</v>
      </c>
      <c r="M7" s="75"/>
      <c r="N7" s="5"/>
    </row>
    <row r="8" spans="1:14" ht="14.25" customHeight="1" x14ac:dyDescent="0.25">
      <c r="B8" s="61"/>
      <c r="C8" s="61"/>
      <c r="D8" s="66"/>
      <c r="E8" s="66"/>
      <c r="F8" s="66"/>
      <c r="G8" s="66"/>
      <c r="H8" s="66"/>
      <c r="I8" s="66"/>
      <c r="J8" s="66"/>
      <c r="K8" s="65"/>
      <c r="L8" s="64"/>
      <c r="M8" s="64"/>
      <c r="N8" s="5"/>
    </row>
    <row r="9" spans="1:14" ht="7.5" customHeight="1" x14ac:dyDescent="0.25">
      <c r="B9" s="33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6"/>
    </row>
    <row r="10" spans="1:14" x14ac:dyDescent="0.25">
      <c r="B10" s="169"/>
      <c r="C10" s="65"/>
      <c r="D10" s="170" t="s">
        <v>62</v>
      </c>
      <c r="E10" s="171"/>
      <c r="F10" s="171"/>
      <c r="G10" s="171"/>
      <c r="H10" s="171"/>
      <c r="I10" s="171"/>
      <c r="J10" s="171"/>
      <c r="K10" s="31"/>
      <c r="L10" s="75" t="s">
        <v>69</v>
      </c>
      <c r="M10" s="75"/>
      <c r="N10" s="5"/>
    </row>
    <row r="11" spans="1:14" x14ac:dyDescent="0.25">
      <c r="B11" s="30"/>
      <c r="C11" s="31"/>
      <c r="D11" s="31"/>
      <c r="E11" s="31"/>
      <c r="F11" s="31"/>
      <c r="G11" s="31"/>
      <c r="H11" s="31"/>
      <c r="I11" s="31"/>
      <c r="J11" s="31"/>
      <c r="K11" s="31"/>
      <c r="L11" s="6"/>
      <c r="M11" s="6"/>
      <c r="N11" s="5"/>
    </row>
    <row r="12" spans="1:14" x14ac:dyDescent="0.25">
      <c r="B12" s="33"/>
      <c r="C12" s="32"/>
      <c r="D12" s="32"/>
      <c r="E12" s="32"/>
      <c r="F12" s="32"/>
      <c r="G12" s="32"/>
      <c r="H12" s="32"/>
      <c r="I12" s="32"/>
      <c r="J12" s="7"/>
      <c r="K12" s="7"/>
      <c r="L12" s="7"/>
      <c r="M12" s="7"/>
      <c r="N12" s="8"/>
    </row>
    <row r="13" spans="1:14" x14ac:dyDescent="0.25"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1"/>
      <c r="N13" s="12"/>
    </row>
    <row r="16" spans="1:14" x14ac:dyDescent="0.25">
      <c r="A16" s="3">
        <f>IF(Unemployed= "Y",3,IF(LargeEmployer="Y",1,2))</f>
        <v>2</v>
      </c>
      <c r="B16" s="81" t="str">
        <f>VLOOKUP(A16,'Dropdown List'!$A$5:$B$9,2,FALSE)</f>
        <v>Based on these answers, the correct contribution tool to use is Option 2.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</row>
    <row r="17" spans="2:14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2:14" ht="21" x14ac:dyDescent="0.35">
      <c r="B18" s="82" t="s">
        <v>41</v>
      </c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</row>
    <row r="19" spans="2:14" ht="21.75" thickBot="1" x14ac:dyDescent="0.4">
      <c r="B19" s="82" t="s">
        <v>42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</row>
    <row r="20" spans="2:14" ht="33" thickTop="1" thickBot="1" x14ac:dyDescent="0.55000000000000004">
      <c r="B20" s="78" t="str">
        <f>IF(Unemployed= "Y","Use Calculator Tool Option 3",IF(LargeEmployer="Y","Use Calculator Tool Option 1","Use Calculator Tool Option 2"))</f>
        <v>Use Calculator Tool Option 2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80"/>
    </row>
    <row r="21" spans="2:14" ht="15.75" thickTop="1" x14ac:dyDescent="0.25"/>
    <row r="23" spans="2:14" x14ac:dyDescent="0.25">
      <c r="B23" s="3" t="s">
        <v>8</v>
      </c>
    </row>
  </sheetData>
  <sheetProtection password="8B9C" sheet="1" objects="1" scenarios="1" selectLockedCells="1"/>
  <dataConsolidate/>
  <mergeCells count="11">
    <mergeCell ref="B20:N20"/>
    <mergeCell ref="B16:N16"/>
    <mergeCell ref="B18:N18"/>
    <mergeCell ref="B4:N4"/>
    <mergeCell ref="B19:N19"/>
    <mergeCell ref="D7:J7"/>
    <mergeCell ref="L7:M7"/>
    <mergeCell ref="D10:J10"/>
    <mergeCell ref="B1:N1"/>
    <mergeCell ref="L10:M10"/>
    <mergeCell ref="B2:N2"/>
  </mergeCells>
  <pageMargins left="0.5" right="0.5" top="0.5" bottom="0.5" header="0.3" footer="0.3"/>
  <pageSetup scale="9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'Dropdown List'!$A$1:$A$2</xm:f>
          </x14:formula1>
          <xm:sqref>L10 L7:L8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workbookViewId="0">
      <selection activeCell="I5" sqref="I5:J5"/>
    </sheetView>
  </sheetViews>
  <sheetFormatPr defaultRowHeight="15" x14ac:dyDescent="0.25"/>
  <cols>
    <col min="1" max="5" width="12.7109375" style="3" customWidth="1"/>
    <col min="6" max="6" width="2.7109375" style="3" customWidth="1"/>
    <col min="7" max="7" width="12.7109375" style="3" customWidth="1"/>
    <col min="8" max="8" width="5" style="3" customWidth="1"/>
    <col min="9" max="9" width="12.28515625" style="3" customWidth="1"/>
    <col min="10" max="10" width="12.7109375" style="3" customWidth="1"/>
    <col min="11" max="11" width="17.42578125" style="3" customWidth="1"/>
    <col min="12" max="12" width="5.28515625" style="3" customWidth="1"/>
    <col min="13" max="16384" width="9.140625" style="3"/>
  </cols>
  <sheetData>
    <row r="1" spans="1:15" ht="27" customHeight="1" thickBot="1" x14ac:dyDescent="0.4">
      <c r="A1" s="84" t="s">
        <v>43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6"/>
    </row>
    <row r="2" spans="1:15" ht="27" customHeight="1" thickBot="1" x14ac:dyDescent="0.4">
      <c r="A2" s="103" t="s">
        <v>44</v>
      </c>
      <c r="B2" s="104"/>
      <c r="C2" s="104"/>
      <c r="D2" s="104"/>
      <c r="E2" s="105"/>
      <c r="F2" s="90" t="s">
        <v>45</v>
      </c>
      <c r="G2" s="91"/>
      <c r="H2" s="91"/>
      <c r="I2" s="92"/>
      <c r="J2" s="87" t="s">
        <v>8</v>
      </c>
      <c r="K2" s="88"/>
      <c r="L2" s="89"/>
    </row>
    <row r="3" spans="1:15" ht="36" customHeight="1" thickBot="1" x14ac:dyDescent="0.3">
      <c r="A3" s="106"/>
      <c r="B3" s="107"/>
      <c r="C3" s="107"/>
      <c r="D3" s="107"/>
      <c r="E3" s="108"/>
      <c r="F3" s="100" t="s">
        <v>58</v>
      </c>
      <c r="G3" s="101"/>
      <c r="H3" s="101"/>
      <c r="I3" s="102"/>
      <c r="J3" s="97" t="s">
        <v>8</v>
      </c>
      <c r="K3" s="98"/>
      <c r="L3" s="99"/>
    </row>
    <row r="4" spans="1:15" x14ac:dyDescent="0.25">
      <c r="A4" s="42"/>
      <c r="B4" s="38"/>
      <c r="C4" s="38"/>
      <c r="D4" s="38"/>
      <c r="E4" s="38"/>
      <c r="F4" s="38"/>
      <c r="G4" s="38"/>
      <c r="H4" s="14"/>
      <c r="I4" s="4"/>
      <c r="J4" s="4"/>
      <c r="K4" s="4"/>
      <c r="L4" s="43"/>
    </row>
    <row r="5" spans="1:15" ht="18.75" x14ac:dyDescent="0.3">
      <c r="A5" s="96" t="s">
        <v>47</v>
      </c>
      <c r="B5" s="76"/>
      <c r="C5" s="76"/>
      <c r="D5" s="76"/>
      <c r="E5" s="76"/>
      <c r="F5" s="76"/>
      <c r="G5" s="76"/>
      <c r="H5" s="6"/>
      <c r="I5" s="95"/>
      <c r="J5" s="95"/>
      <c r="K5" s="4"/>
      <c r="L5" s="43"/>
    </row>
    <row r="6" spans="1:15" x14ac:dyDescent="0.25">
      <c r="A6" s="44"/>
      <c r="B6" s="10"/>
      <c r="C6" s="10"/>
      <c r="D6" s="10"/>
      <c r="E6" s="10"/>
      <c r="F6" s="10"/>
      <c r="G6" s="10"/>
      <c r="H6" s="10"/>
      <c r="I6" s="10"/>
      <c r="J6" s="10"/>
      <c r="K6" s="10"/>
      <c r="L6" s="45"/>
    </row>
    <row r="7" spans="1:15" ht="27" customHeight="1" x14ac:dyDescent="0.25">
      <c r="A7" s="111" t="s">
        <v>68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3"/>
      <c r="M7" s="15"/>
    </row>
    <row r="8" spans="1:15" x14ac:dyDescent="0.25">
      <c r="A8" s="46"/>
      <c r="B8" s="35"/>
      <c r="C8" s="35"/>
      <c r="D8" s="35"/>
      <c r="E8" s="35"/>
      <c r="F8" s="35"/>
      <c r="G8" s="35"/>
      <c r="H8" s="35"/>
      <c r="I8" s="35"/>
      <c r="J8" s="23" t="s">
        <v>22</v>
      </c>
      <c r="K8" s="20" t="s">
        <v>20</v>
      </c>
      <c r="L8" s="47"/>
      <c r="M8" s="15"/>
    </row>
    <row r="9" spans="1:15" x14ac:dyDescent="0.25">
      <c r="A9" s="48"/>
      <c r="B9" s="4"/>
      <c r="C9" s="4"/>
      <c r="D9" s="4"/>
      <c r="E9" s="4"/>
      <c r="F9" s="4"/>
      <c r="G9" s="4"/>
      <c r="H9" s="4"/>
      <c r="I9" s="4"/>
      <c r="J9" s="24" t="s">
        <v>23</v>
      </c>
      <c r="K9" s="21" t="s">
        <v>21</v>
      </c>
      <c r="L9" s="43"/>
      <c r="M9" s="15"/>
    </row>
    <row r="10" spans="1:15" x14ac:dyDescent="0.25">
      <c r="A10" s="48"/>
      <c r="B10" s="4"/>
      <c r="C10" s="4"/>
      <c r="D10" s="4"/>
      <c r="E10" s="4"/>
      <c r="F10" s="4"/>
      <c r="G10" s="4"/>
      <c r="H10" s="4"/>
      <c r="I10" s="4"/>
      <c r="J10" s="25" t="s">
        <v>24</v>
      </c>
      <c r="K10" s="22" t="s">
        <v>19</v>
      </c>
      <c r="L10" s="43"/>
      <c r="M10" s="15"/>
    </row>
    <row r="11" spans="1:15" x14ac:dyDescent="0.25">
      <c r="A11" s="49"/>
      <c r="B11" s="116" t="s">
        <v>35</v>
      </c>
      <c r="C11" s="116"/>
      <c r="D11" s="116"/>
      <c r="E11" s="116"/>
      <c r="F11" s="16"/>
      <c r="G11" s="114">
        <f>IF($I$5&gt;=15000,5000,($I$5/3))</f>
        <v>0</v>
      </c>
      <c r="H11" s="114"/>
      <c r="I11" s="114"/>
      <c r="J11" s="15"/>
      <c r="K11" s="15"/>
      <c r="L11" s="43"/>
      <c r="M11" s="15"/>
    </row>
    <row r="12" spans="1:15" ht="15.75" thickBot="1" x14ac:dyDescent="0.3">
      <c r="A12" s="118" t="s">
        <v>33</v>
      </c>
      <c r="B12" s="119"/>
      <c r="C12" s="119"/>
      <c r="D12" s="119"/>
      <c r="E12" s="119"/>
      <c r="F12" s="16"/>
      <c r="G12" s="120">
        <f>IF((($I$5-($G$11+$G$15))&gt;0),($I$5-($G$11+$G$15)),0)</f>
        <v>0</v>
      </c>
      <c r="H12" s="120"/>
      <c r="I12" s="120"/>
      <c r="J12" s="15"/>
      <c r="K12" s="15"/>
      <c r="L12" s="43"/>
      <c r="M12" s="15"/>
      <c r="O12" s="3" t="s">
        <v>8</v>
      </c>
    </row>
    <row r="13" spans="1:15" ht="18.75" x14ac:dyDescent="0.3">
      <c r="A13" s="121" t="s">
        <v>2</v>
      </c>
      <c r="B13" s="122"/>
      <c r="C13" s="122"/>
      <c r="D13" s="122"/>
      <c r="E13" s="122"/>
      <c r="F13" s="16"/>
      <c r="G13" s="123">
        <f>+G12+G11</f>
        <v>0</v>
      </c>
      <c r="H13" s="123"/>
      <c r="I13" s="123"/>
      <c r="J13" s="26" t="s">
        <v>12</v>
      </c>
      <c r="K13" s="34" t="e">
        <f>+G13/G18</f>
        <v>#DIV/0!</v>
      </c>
      <c r="L13" s="43"/>
      <c r="M13" s="15"/>
    </row>
    <row r="14" spans="1:15" x14ac:dyDescent="0.25">
      <c r="A14" s="48"/>
      <c r="B14" s="39"/>
      <c r="C14" s="39"/>
      <c r="D14" s="39"/>
      <c r="E14" s="39"/>
      <c r="F14" s="4"/>
      <c r="G14" s="4"/>
      <c r="H14" s="4"/>
      <c r="I14" s="4"/>
      <c r="J14" s="4"/>
      <c r="K14" s="4"/>
      <c r="L14" s="43"/>
      <c r="M14" s="15"/>
    </row>
    <row r="15" spans="1:15" ht="18.75" x14ac:dyDescent="0.3">
      <c r="A15" s="48"/>
      <c r="B15" s="117" t="s">
        <v>27</v>
      </c>
      <c r="C15" s="117"/>
      <c r="D15" s="117"/>
      <c r="E15" s="117"/>
      <c r="F15" s="16"/>
      <c r="G15" s="115">
        <f>IF($I$5&gt;=15000,10000,(($I$5/3)*2))</f>
        <v>0</v>
      </c>
      <c r="H15" s="115"/>
      <c r="I15" s="115"/>
      <c r="J15" s="26" t="s">
        <v>13</v>
      </c>
      <c r="K15" s="34" t="e">
        <f>+G15/G18</f>
        <v>#DIV/0!</v>
      </c>
      <c r="L15" s="43"/>
      <c r="M15" s="15"/>
    </row>
    <row r="16" spans="1:15" x14ac:dyDescent="0.25">
      <c r="A16" s="93" t="s">
        <v>31</v>
      </c>
      <c r="B16" s="94"/>
      <c r="C16" s="94"/>
      <c r="D16" s="94"/>
      <c r="E16" s="94"/>
      <c r="F16" s="4"/>
      <c r="G16" s="4"/>
      <c r="H16" s="4"/>
      <c r="I16" s="4"/>
      <c r="J16" s="4"/>
      <c r="K16" s="4"/>
      <c r="L16" s="43"/>
      <c r="M16" s="15"/>
    </row>
    <row r="17" spans="1:13" x14ac:dyDescent="0.25">
      <c r="A17" s="50"/>
      <c r="B17" s="37"/>
      <c r="C17" s="37"/>
      <c r="D17" s="37"/>
      <c r="E17" s="37"/>
      <c r="F17" s="4"/>
      <c r="G17" s="4"/>
      <c r="H17" s="4"/>
      <c r="I17" s="4"/>
      <c r="J17" s="4"/>
      <c r="K17" s="4"/>
      <c r="L17" s="43"/>
      <c r="M17" s="15"/>
    </row>
    <row r="18" spans="1:13" ht="18.75" x14ac:dyDescent="0.3">
      <c r="A18" s="48"/>
      <c r="B18" s="109" t="s">
        <v>34</v>
      </c>
      <c r="C18" s="109"/>
      <c r="D18" s="109"/>
      <c r="E18" s="109"/>
      <c r="F18" s="16"/>
      <c r="G18" s="110">
        <f>+G13+G15</f>
        <v>0</v>
      </c>
      <c r="H18" s="110"/>
      <c r="I18" s="110"/>
      <c r="J18" s="26" t="s">
        <v>28</v>
      </c>
      <c r="K18" s="34" t="e">
        <f>+K15+K13</f>
        <v>#DIV/0!</v>
      </c>
      <c r="L18" s="43"/>
      <c r="M18" s="15"/>
    </row>
    <row r="19" spans="1:13" ht="15.75" thickBot="1" x14ac:dyDescent="0.3">
      <c r="A19" s="51"/>
      <c r="B19" s="52"/>
      <c r="C19" s="52"/>
      <c r="D19" s="52"/>
      <c r="E19" s="52"/>
      <c r="F19" s="52"/>
      <c r="G19" s="52"/>
      <c r="H19" s="52"/>
      <c r="I19" s="52"/>
      <c r="J19" s="40"/>
      <c r="K19" s="40"/>
      <c r="L19" s="53"/>
    </row>
    <row r="20" spans="1:13" x14ac:dyDescent="0.25">
      <c r="A20" s="3" t="s">
        <v>46</v>
      </c>
    </row>
    <row r="21" spans="1:13" x14ac:dyDescent="0.25">
      <c r="A21" s="3" t="s">
        <v>59</v>
      </c>
    </row>
    <row r="22" spans="1:13" x14ac:dyDescent="0.25">
      <c r="A22" s="3" t="s">
        <v>61</v>
      </c>
    </row>
    <row r="23" spans="1:13" x14ac:dyDescent="0.25">
      <c r="A23" s="3" t="s">
        <v>60</v>
      </c>
    </row>
    <row r="24" spans="1:13" x14ac:dyDescent="0.25">
      <c r="A24" s="3" t="s">
        <v>54</v>
      </c>
    </row>
    <row r="25" spans="1:13" x14ac:dyDescent="0.25">
      <c r="A25" s="59" t="s">
        <v>56</v>
      </c>
    </row>
    <row r="26" spans="1:13" x14ac:dyDescent="0.25">
      <c r="A26" s="59" t="s">
        <v>57</v>
      </c>
    </row>
  </sheetData>
  <sheetProtection password="8B9C" sheet="1" objects="1" scenarios="1" selectLockedCells="1"/>
  <mergeCells count="20">
    <mergeCell ref="B18:E18"/>
    <mergeCell ref="G18:I18"/>
    <mergeCell ref="A7:L7"/>
    <mergeCell ref="G11:I11"/>
    <mergeCell ref="G15:I15"/>
    <mergeCell ref="B11:E11"/>
    <mergeCell ref="B15:E15"/>
    <mergeCell ref="A12:E12"/>
    <mergeCell ref="G12:I12"/>
    <mergeCell ref="A13:E13"/>
    <mergeCell ref="G13:I13"/>
    <mergeCell ref="A1:L1"/>
    <mergeCell ref="J2:L2"/>
    <mergeCell ref="F2:I2"/>
    <mergeCell ref="A16:E16"/>
    <mergeCell ref="I5:J5"/>
    <mergeCell ref="A5:G5"/>
    <mergeCell ref="J3:L3"/>
    <mergeCell ref="F3:I3"/>
    <mergeCell ref="A2:E3"/>
  </mergeCells>
  <conditionalFormatting sqref="G15:I15">
    <cfRule type="containsText" dxfId="19" priority="3" operator="containsText" text="Option Not Available">
      <formula>NOT(ISERROR(SEARCH("Option Not Available",G15)))</formula>
    </cfRule>
  </conditionalFormatting>
  <conditionalFormatting sqref="G13:I13">
    <cfRule type="containsText" dxfId="18" priority="2" operator="containsText" text="Option Not Available">
      <formula>NOT(ISERROR(SEARCH("Option Not Available",G13)))</formula>
    </cfRule>
  </conditionalFormatting>
  <conditionalFormatting sqref="G18:I18">
    <cfRule type="containsText" dxfId="17" priority="1" operator="containsText" text="Option Not Available">
      <formula>NOT(ISERROR(SEARCH("Option Not Available",G18)))</formula>
    </cfRule>
  </conditionalFormatting>
  <dataValidations count="1">
    <dataValidation type="decimal" allowBlank="1" showInputMessage="1" showErrorMessage="1" error="Please enter numbers only (with up to two decimal places), from 0 to 100000._x000a__x000a_Do not enter a dollar sign ($)." sqref="I5:J5">
      <formula1>0</formula1>
      <formula2>1000000</formula2>
    </dataValidation>
  </dataValidations>
  <pageMargins left="0.5" right="0.5" top="0.5" bottom="0.5" header="0.3" footer="0.3"/>
  <pageSetup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workbookViewId="0">
      <selection activeCell="I5" sqref="I5:J5"/>
    </sheetView>
  </sheetViews>
  <sheetFormatPr defaultRowHeight="15" x14ac:dyDescent="0.25"/>
  <cols>
    <col min="1" max="1" width="26" style="3" customWidth="1"/>
    <col min="2" max="2" width="15.85546875" style="3" customWidth="1"/>
    <col min="3" max="3" width="17.85546875" style="3" customWidth="1"/>
    <col min="4" max="4" width="15.85546875" style="3" customWidth="1"/>
    <col min="5" max="5" width="16.42578125" style="3" customWidth="1"/>
    <col min="6" max="6" width="2.7109375" style="3" customWidth="1"/>
    <col min="7" max="7" width="7.7109375" style="3" customWidth="1"/>
    <col min="8" max="8" width="2.7109375" style="3" customWidth="1"/>
    <col min="9" max="9" width="8.5703125" style="3" customWidth="1"/>
    <col min="10" max="10" width="12.7109375" style="3" customWidth="1"/>
    <col min="11" max="11" width="17.5703125" style="3" customWidth="1"/>
    <col min="12" max="12" width="14.28515625" style="3" customWidth="1"/>
    <col min="13" max="13" width="9.140625" style="3"/>
    <col min="14" max="14" width="10.140625" style="3" bestFit="1" customWidth="1"/>
    <col min="15" max="15" width="24" style="3" customWidth="1"/>
    <col min="16" max="16" width="10.28515625" style="3" customWidth="1"/>
    <col min="17" max="18" width="17.28515625" style="3" customWidth="1"/>
    <col min="19" max="19" width="13" style="3" customWidth="1"/>
    <col min="20" max="20" width="14.85546875" style="3" customWidth="1"/>
    <col min="21" max="21" width="13.140625" style="3" customWidth="1"/>
    <col min="22" max="22" width="13.42578125" style="3" customWidth="1"/>
    <col min="23" max="23" width="10.7109375" style="3" customWidth="1"/>
    <col min="24" max="24" width="9.140625" style="3"/>
    <col min="25" max="25" width="16.28515625" style="3" customWidth="1"/>
    <col min="26" max="26" width="13.28515625" style="3" customWidth="1"/>
    <col min="27" max="27" width="22.5703125" style="3" customWidth="1"/>
    <col min="28" max="28" width="12.28515625" style="3" customWidth="1"/>
    <col min="29" max="29" width="11.5703125" style="3" customWidth="1"/>
    <col min="30" max="30" width="10.140625" style="3" bestFit="1" customWidth="1"/>
    <col min="31" max="16384" width="9.140625" style="3"/>
  </cols>
  <sheetData>
    <row r="1" spans="1:14" ht="27" customHeight="1" thickBot="1" x14ac:dyDescent="0.3">
      <c r="A1" s="131" t="s">
        <v>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3"/>
    </row>
    <row r="2" spans="1:14" ht="30" customHeight="1" thickBot="1" x14ac:dyDescent="0.4">
      <c r="A2" s="103" t="s">
        <v>48</v>
      </c>
      <c r="B2" s="104"/>
      <c r="C2" s="104"/>
      <c r="D2" s="104"/>
      <c r="E2" s="105"/>
      <c r="F2" s="134" t="s">
        <v>49</v>
      </c>
      <c r="G2" s="134"/>
      <c r="H2" s="134"/>
      <c r="I2" s="134"/>
      <c r="J2" s="135"/>
      <c r="K2" s="87"/>
      <c r="L2" s="89"/>
    </row>
    <row r="3" spans="1:14" ht="36" customHeight="1" thickBot="1" x14ac:dyDescent="0.3">
      <c r="A3" s="106"/>
      <c r="B3" s="107"/>
      <c r="C3" s="107"/>
      <c r="D3" s="107"/>
      <c r="E3" s="108"/>
      <c r="F3" s="100" t="s">
        <v>55</v>
      </c>
      <c r="G3" s="136"/>
      <c r="H3" s="136"/>
      <c r="I3" s="136"/>
      <c r="J3" s="137"/>
      <c r="K3" s="97"/>
      <c r="L3" s="138"/>
    </row>
    <row r="4" spans="1:14" x14ac:dyDescent="0.25">
      <c r="A4" s="42"/>
      <c r="B4" s="38"/>
      <c r="C4" s="38"/>
      <c r="D4" s="38"/>
      <c r="E4" s="38"/>
      <c r="F4" s="38"/>
      <c r="G4" s="38"/>
      <c r="H4" s="14"/>
      <c r="I4" s="4"/>
      <c r="J4" s="4"/>
      <c r="K4" s="4"/>
      <c r="L4" s="43"/>
    </row>
    <row r="5" spans="1:14" ht="18.75" x14ac:dyDescent="0.3">
      <c r="A5" s="96" t="s">
        <v>50</v>
      </c>
      <c r="B5" s="76"/>
      <c r="C5" s="76"/>
      <c r="D5" s="76"/>
      <c r="E5" s="76"/>
      <c r="F5" s="76"/>
      <c r="G5" s="76"/>
      <c r="H5" s="6"/>
      <c r="I5" s="95"/>
      <c r="J5" s="95"/>
      <c r="K5" s="18"/>
      <c r="L5" s="43"/>
    </row>
    <row r="6" spans="1:14" x14ac:dyDescent="0.25">
      <c r="A6" s="54"/>
      <c r="B6" s="6"/>
      <c r="C6" s="6"/>
      <c r="D6" s="6"/>
      <c r="E6" s="6"/>
      <c r="F6" s="6"/>
      <c r="G6" s="6"/>
      <c r="H6" s="6"/>
      <c r="I6" s="2"/>
      <c r="J6" s="2"/>
      <c r="K6" s="2"/>
      <c r="L6" s="43"/>
    </row>
    <row r="7" spans="1:14" ht="18.75" x14ac:dyDescent="0.3">
      <c r="A7" s="96" t="s">
        <v>29</v>
      </c>
      <c r="B7" s="76"/>
      <c r="C7" s="76"/>
      <c r="D7" s="76"/>
      <c r="E7" s="76"/>
      <c r="F7" s="76"/>
      <c r="G7" s="76"/>
      <c r="H7" s="6"/>
      <c r="I7" s="95"/>
      <c r="J7" s="95"/>
      <c r="K7" s="18"/>
      <c r="L7" s="43"/>
    </row>
    <row r="8" spans="1:14" x14ac:dyDescent="0.25">
      <c r="A8" s="139" t="s">
        <v>9</v>
      </c>
      <c r="B8" s="140"/>
      <c r="C8" s="140"/>
      <c r="D8" s="140"/>
      <c r="E8" s="140"/>
      <c r="F8" s="140"/>
      <c r="G8" s="140"/>
      <c r="H8" s="6"/>
      <c r="I8" s="2"/>
      <c r="J8" s="2"/>
      <c r="K8" s="2"/>
      <c r="L8" s="43"/>
    </row>
    <row r="9" spans="1:14" ht="18" customHeight="1" thickBot="1" x14ac:dyDescent="0.3">
      <c r="A9" s="55"/>
      <c r="B9" s="39"/>
      <c r="C9" s="39"/>
      <c r="D9" s="39"/>
      <c r="E9" s="39"/>
      <c r="F9" s="39"/>
      <c r="G9" s="39"/>
      <c r="H9" s="6"/>
      <c r="I9" s="2"/>
      <c r="J9" s="2"/>
      <c r="K9" s="2"/>
      <c r="L9" s="43"/>
    </row>
    <row r="10" spans="1:14" ht="26.25" customHeight="1" thickBot="1" x14ac:dyDescent="0.3">
      <c r="A10" s="141" t="s">
        <v>67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3"/>
    </row>
    <row r="11" spans="1:14" x14ac:dyDescent="0.25">
      <c r="A11" s="48"/>
      <c r="B11" s="4"/>
      <c r="C11" s="4"/>
      <c r="D11" s="4"/>
      <c r="E11" s="4"/>
      <c r="F11" s="4"/>
      <c r="G11" s="4"/>
      <c r="H11" s="4"/>
      <c r="I11" s="4"/>
      <c r="J11" s="24" t="s">
        <v>22</v>
      </c>
      <c r="K11" s="21" t="s">
        <v>20</v>
      </c>
      <c r="L11" s="43"/>
      <c r="N11" s="3" t="s">
        <v>8</v>
      </c>
    </row>
    <row r="12" spans="1:14" x14ac:dyDescent="0.25">
      <c r="A12" s="48"/>
      <c r="B12" s="4"/>
      <c r="C12" s="4"/>
      <c r="D12" s="4"/>
      <c r="E12" s="4"/>
      <c r="F12" s="4"/>
      <c r="G12" s="4"/>
      <c r="H12" s="4"/>
      <c r="I12" s="4"/>
      <c r="J12" s="24" t="s">
        <v>23</v>
      </c>
      <c r="K12" s="21" t="s">
        <v>21</v>
      </c>
      <c r="L12" s="56"/>
      <c r="N12" s="3" t="s">
        <v>8</v>
      </c>
    </row>
    <row r="13" spans="1:14" x14ac:dyDescent="0.25">
      <c r="A13" s="48"/>
      <c r="B13" s="4"/>
      <c r="C13" s="4"/>
      <c r="D13" s="4"/>
      <c r="E13" s="4"/>
      <c r="F13" s="4"/>
      <c r="G13" s="4"/>
      <c r="H13" s="4"/>
      <c r="I13" s="4"/>
      <c r="J13" s="25" t="s">
        <v>24</v>
      </c>
      <c r="K13" s="22" t="s">
        <v>19</v>
      </c>
      <c r="L13" s="43"/>
      <c r="N13" s="3" t="s">
        <v>8</v>
      </c>
    </row>
    <row r="14" spans="1:14" x14ac:dyDescent="0.25">
      <c r="A14" s="48"/>
      <c r="B14" s="76" t="s">
        <v>14</v>
      </c>
      <c r="C14" s="76"/>
      <c r="D14" s="76"/>
      <c r="E14" s="76"/>
      <c r="F14" s="14"/>
      <c r="G14" s="114">
        <f>I5*6/5</f>
        <v>0</v>
      </c>
      <c r="H14" s="114"/>
      <c r="I14" s="114"/>
      <c r="J14" s="14"/>
      <c r="K14" s="4"/>
      <c r="L14" s="43"/>
    </row>
    <row r="15" spans="1:14" x14ac:dyDescent="0.25">
      <c r="A15" s="125" t="s">
        <v>15</v>
      </c>
      <c r="B15" s="126"/>
      <c r="C15" s="126"/>
      <c r="D15" s="126"/>
      <c r="E15" s="126"/>
      <c r="F15" s="4"/>
      <c r="G15" s="4"/>
      <c r="H15" s="4"/>
      <c r="I15" s="4"/>
      <c r="J15" s="14"/>
      <c r="K15" s="4"/>
      <c r="L15" s="43"/>
    </row>
    <row r="16" spans="1:14" ht="9.75" customHeight="1" x14ac:dyDescent="0.25">
      <c r="A16" s="48"/>
      <c r="B16" s="4"/>
      <c r="C16" s="4"/>
      <c r="D16" s="4"/>
      <c r="E16" s="4"/>
      <c r="F16" s="4"/>
      <c r="G16" s="4"/>
      <c r="H16" s="4"/>
      <c r="I16" s="4"/>
      <c r="J16" s="4"/>
      <c r="K16" s="4"/>
      <c r="L16" s="43"/>
    </row>
    <row r="17" spans="1:12" x14ac:dyDescent="0.25">
      <c r="A17" s="96" t="s">
        <v>16</v>
      </c>
      <c r="B17" s="76"/>
      <c r="C17" s="76"/>
      <c r="D17" s="76"/>
      <c r="E17" s="76"/>
      <c r="F17" s="4"/>
      <c r="G17" s="114">
        <f>G14-I5</f>
        <v>0</v>
      </c>
      <c r="H17" s="114"/>
      <c r="I17" s="114"/>
      <c r="J17" s="4"/>
      <c r="K17" s="19" t="s">
        <v>8</v>
      </c>
      <c r="L17" s="43"/>
    </row>
    <row r="18" spans="1:12" x14ac:dyDescent="0.25">
      <c r="A18" s="139" t="s">
        <v>11</v>
      </c>
      <c r="B18" s="140"/>
      <c r="C18" s="140"/>
      <c r="D18" s="140"/>
      <c r="E18" s="140"/>
      <c r="F18" s="4"/>
      <c r="G18" s="4"/>
      <c r="H18" s="4"/>
      <c r="I18" s="4"/>
      <c r="J18" s="4"/>
      <c r="K18" s="4"/>
      <c r="L18" s="43"/>
    </row>
    <row r="19" spans="1:12" ht="9" customHeight="1" x14ac:dyDescent="0.25">
      <c r="A19" s="48"/>
      <c r="B19" s="4"/>
      <c r="C19" s="4"/>
      <c r="D19" s="4"/>
      <c r="E19" s="4"/>
      <c r="F19" s="4"/>
      <c r="G19" s="4"/>
      <c r="H19" s="4"/>
      <c r="I19" s="4"/>
      <c r="J19" s="4"/>
      <c r="K19" s="4"/>
      <c r="L19" s="43"/>
    </row>
    <row r="20" spans="1:12" ht="18.75" x14ac:dyDescent="0.3">
      <c r="A20" s="121" t="s">
        <v>10</v>
      </c>
      <c r="B20" s="117"/>
      <c r="C20" s="117"/>
      <c r="D20" s="117"/>
      <c r="E20" s="117"/>
      <c r="F20" s="14"/>
      <c r="G20" s="145">
        <f>IF(I7&gt;=G17,G17,I7)</f>
        <v>0</v>
      </c>
      <c r="H20" s="145"/>
      <c r="I20" s="145"/>
      <c r="J20" s="14"/>
      <c r="K20" s="28" t="e">
        <f>+G20/G$24</f>
        <v>#DIV/0!</v>
      </c>
      <c r="L20" s="43"/>
    </row>
    <row r="21" spans="1:12" x14ac:dyDescent="0.25">
      <c r="A21" s="93" t="s">
        <v>30</v>
      </c>
      <c r="B21" s="94"/>
      <c r="C21" s="94"/>
      <c r="D21" s="94"/>
      <c r="E21" s="94"/>
      <c r="F21" s="4"/>
      <c r="G21" s="4"/>
      <c r="H21" s="4"/>
      <c r="I21" s="4"/>
      <c r="J21" s="14"/>
      <c r="K21" s="14"/>
      <c r="L21" s="43"/>
    </row>
    <row r="22" spans="1:12" x14ac:dyDescent="0.25">
      <c r="A22" s="93" t="s">
        <v>18</v>
      </c>
      <c r="B22" s="94"/>
      <c r="C22" s="94"/>
      <c r="D22" s="94"/>
      <c r="E22" s="94"/>
      <c r="F22" s="4"/>
      <c r="G22" s="4"/>
      <c r="H22" s="4"/>
      <c r="I22" s="4"/>
      <c r="J22" s="4"/>
      <c r="K22" s="14"/>
      <c r="L22" s="43"/>
    </row>
    <row r="23" spans="1:12" ht="9" customHeight="1" x14ac:dyDescent="0.25">
      <c r="A23" s="55"/>
      <c r="B23" s="39"/>
      <c r="C23" s="39"/>
      <c r="D23" s="39"/>
      <c r="E23" s="39"/>
      <c r="F23" s="4"/>
      <c r="G23" s="4"/>
      <c r="H23" s="4"/>
      <c r="I23" s="4"/>
      <c r="J23" s="4"/>
      <c r="K23" s="14"/>
      <c r="L23" s="43"/>
    </row>
    <row r="24" spans="1:12" x14ac:dyDescent="0.25">
      <c r="A24" s="48"/>
      <c r="B24" s="76" t="s">
        <v>17</v>
      </c>
      <c r="C24" s="76"/>
      <c r="D24" s="76"/>
      <c r="E24" s="76"/>
      <c r="F24" s="14"/>
      <c r="G24" s="114">
        <f>IF(G20&gt;=G17,G14,+G20+I5)</f>
        <v>0</v>
      </c>
      <c r="H24" s="114"/>
      <c r="I24" s="114"/>
      <c r="J24" s="4"/>
      <c r="K24" s="29" t="e">
        <f>+K20+K27+K29</f>
        <v>#DIV/0!</v>
      </c>
      <c r="L24" s="43"/>
    </row>
    <row r="25" spans="1:12" x14ac:dyDescent="0.25">
      <c r="A25" s="125" t="s">
        <v>25</v>
      </c>
      <c r="B25" s="126"/>
      <c r="C25" s="126"/>
      <c r="D25" s="126"/>
      <c r="E25" s="126"/>
      <c r="F25" s="4"/>
      <c r="G25" s="4"/>
      <c r="H25" s="4"/>
      <c r="I25" s="4"/>
      <c r="J25" s="4"/>
      <c r="K25" s="14"/>
      <c r="L25" s="43"/>
    </row>
    <row r="26" spans="1:12" ht="9" customHeight="1" x14ac:dyDescent="0.25">
      <c r="A26" s="48"/>
      <c r="B26" s="76" t="s">
        <v>8</v>
      </c>
      <c r="C26" s="76"/>
      <c r="D26" s="76"/>
      <c r="E26" s="76"/>
      <c r="F26" s="14"/>
      <c r="G26" s="144"/>
      <c r="H26" s="144"/>
      <c r="I26" s="144"/>
      <c r="J26" s="14"/>
      <c r="K26" s="14"/>
      <c r="L26" s="43"/>
    </row>
    <row r="27" spans="1:12" ht="21.75" customHeight="1" x14ac:dyDescent="0.3">
      <c r="A27" s="121" t="s">
        <v>2</v>
      </c>
      <c r="B27" s="122"/>
      <c r="C27" s="122"/>
      <c r="D27" s="122"/>
      <c r="E27" s="122"/>
      <c r="F27" s="4"/>
      <c r="G27" s="124">
        <f>+G24-G29-G20</f>
        <v>0</v>
      </c>
      <c r="H27" s="124"/>
      <c r="I27" s="124"/>
      <c r="J27" s="26" t="s">
        <v>12</v>
      </c>
      <c r="K27" s="28" t="e">
        <f>+G27/G$24</f>
        <v>#DIV/0!</v>
      </c>
      <c r="L27" s="43"/>
    </row>
    <row r="28" spans="1:12" ht="15" customHeight="1" x14ac:dyDescent="0.3">
      <c r="A28" s="48"/>
      <c r="B28" s="39"/>
      <c r="C28" s="39"/>
      <c r="D28" s="39"/>
      <c r="E28" s="39"/>
      <c r="F28" s="4"/>
      <c r="G28" s="27"/>
      <c r="H28" s="27"/>
      <c r="I28" s="27"/>
      <c r="J28" s="14"/>
      <c r="K28" s="14"/>
      <c r="L28" s="43"/>
    </row>
    <row r="29" spans="1:12" ht="21.75" customHeight="1" x14ac:dyDescent="0.3">
      <c r="A29" s="48"/>
      <c r="B29" s="117" t="s">
        <v>27</v>
      </c>
      <c r="C29" s="117"/>
      <c r="D29" s="117"/>
      <c r="E29" s="117"/>
      <c r="F29" s="14"/>
      <c r="G29" s="115">
        <f>IF(G24&gt;15000,10000,((G24/3)*2))</f>
        <v>0</v>
      </c>
      <c r="H29" s="115"/>
      <c r="I29" s="115"/>
      <c r="J29" s="26" t="s">
        <v>13</v>
      </c>
      <c r="K29" s="28" t="e">
        <f>+G29/G$24</f>
        <v>#DIV/0!</v>
      </c>
      <c r="L29" s="43"/>
    </row>
    <row r="30" spans="1:12" ht="18" customHeight="1" x14ac:dyDescent="0.3">
      <c r="A30" s="93" t="s">
        <v>31</v>
      </c>
      <c r="B30" s="94"/>
      <c r="C30" s="94"/>
      <c r="D30" s="94"/>
      <c r="E30" s="94"/>
      <c r="F30" s="4"/>
      <c r="G30" s="27"/>
      <c r="H30" s="27"/>
      <c r="I30" s="27"/>
      <c r="J30" s="14"/>
      <c r="K30" s="14"/>
      <c r="L30" s="43"/>
    </row>
    <row r="31" spans="1:12" ht="23.25" customHeight="1" x14ac:dyDescent="0.3">
      <c r="A31" s="130" t="s">
        <v>26</v>
      </c>
      <c r="B31" s="122"/>
      <c r="C31" s="122"/>
      <c r="D31" s="122"/>
      <c r="E31" s="122"/>
      <c r="F31" s="4"/>
      <c r="G31" s="127">
        <f>+G29+G27</f>
        <v>0</v>
      </c>
      <c r="H31" s="128"/>
      <c r="I31" s="129"/>
      <c r="J31" s="26" t="s">
        <v>28</v>
      </c>
      <c r="K31" s="15"/>
      <c r="L31" s="43"/>
    </row>
    <row r="32" spans="1:12" x14ac:dyDescent="0.25">
      <c r="A32" s="93" t="s">
        <v>32</v>
      </c>
      <c r="B32" s="94"/>
      <c r="C32" s="94"/>
      <c r="D32" s="94"/>
      <c r="E32" s="94"/>
      <c r="F32" s="4"/>
      <c r="G32" s="14"/>
      <c r="H32" s="14"/>
      <c r="I32" s="14"/>
      <c r="J32" s="14"/>
      <c r="K32" s="15"/>
      <c r="L32" s="43"/>
    </row>
    <row r="33" spans="1:12" ht="6" customHeight="1" thickBot="1" x14ac:dyDescent="0.3">
      <c r="A33" s="57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58"/>
    </row>
    <row r="34" spans="1:12" x14ac:dyDescent="0.25">
      <c r="A34" s="3" t="s">
        <v>46</v>
      </c>
    </row>
    <row r="35" spans="1:12" x14ac:dyDescent="0.25">
      <c r="A35" s="3" t="s">
        <v>59</v>
      </c>
      <c r="G35" s="17"/>
    </row>
    <row r="36" spans="1:12" x14ac:dyDescent="0.25">
      <c r="A36" s="3" t="s">
        <v>61</v>
      </c>
    </row>
    <row r="37" spans="1:12" x14ac:dyDescent="0.25">
      <c r="A37" s="3" t="s">
        <v>60</v>
      </c>
    </row>
    <row r="38" spans="1:12" x14ac:dyDescent="0.25">
      <c r="A38" s="3" t="s">
        <v>54</v>
      </c>
    </row>
    <row r="39" spans="1:12" x14ac:dyDescent="0.25">
      <c r="A39" s="59" t="s">
        <v>56</v>
      </c>
    </row>
    <row r="40" spans="1:12" x14ac:dyDescent="0.25">
      <c r="A40" s="59" t="s">
        <v>57</v>
      </c>
    </row>
  </sheetData>
  <sheetProtection password="8B9C" sheet="1" objects="1" scenarios="1" selectLockedCells="1"/>
  <mergeCells count="35">
    <mergeCell ref="A8:G8"/>
    <mergeCell ref="A20:E20"/>
    <mergeCell ref="A21:E21"/>
    <mergeCell ref="A10:L10"/>
    <mergeCell ref="B26:E26"/>
    <mergeCell ref="G26:I26"/>
    <mergeCell ref="G20:I20"/>
    <mergeCell ref="B14:E14"/>
    <mergeCell ref="G14:I14"/>
    <mergeCell ref="A15:E15"/>
    <mergeCell ref="A17:E17"/>
    <mergeCell ref="A18:E18"/>
    <mergeCell ref="G17:I17"/>
    <mergeCell ref="B24:E24"/>
    <mergeCell ref="G24:I24"/>
    <mergeCell ref="A1:L1"/>
    <mergeCell ref="A7:G7"/>
    <mergeCell ref="I7:J7"/>
    <mergeCell ref="A5:G5"/>
    <mergeCell ref="I5:J5"/>
    <mergeCell ref="F2:J2"/>
    <mergeCell ref="K2:L2"/>
    <mergeCell ref="A2:E3"/>
    <mergeCell ref="F3:J3"/>
    <mergeCell ref="K3:L3"/>
    <mergeCell ref="G27:I27"/>
    <mergeCell ref="A22:E22"/>
    <mergeCell ref="A32:E32"/>
    <mergeCell ref="A25:E25"/>
    <mergeCell ref="A30:E30"/>
    <mergeCell ref="A27:E27"/>
    <mergeCell ref="G31:I31"/>
    <mergeCell ref="A31:E31"/>
    <mergeCell ref="B29:E29"/>
    <mergeCell ref="G29:I29"/>
  </mergeCells>
  <conditionalFormatting sqref="G29:I29 G14:I14 G26:I26 G20:I20">
    <cfRule type="containsText" dxfId="16" priority="12" operator="containsText" text="Option Not Available">
      <formula>NOT(ISERROR(SEARCH("Option Not Available",G14)))</formula>
    </cfRule>
  </conditionalFormatting>
  <conditionalFormatting sqref="G31:I31">
    <cfRule type="containsText" dxfId="15" priority="7" operator="containsText" text="Option Not Available">
      <formula>NOT(ISERROR(SEARCH("Option Not Available",G31)))</formula>
    </cfRule>
  </conditionalFormatting>
  <conditionalFormatting sqref="G17:I17">
    <cfRule type="containsText" dxfId="14" priority="6" operator="containsText" text="Option Not Available">
      <formula>NOT(ISERROR(SEARCH("Option Not Available",G17)))</formula>
    </cfRule>
  </conditionalFormatting>
  <conditionalFormatting sqref="G24:I24">
    <cfRule type="containsText" dxfId="13" priority="4" operator="containsText" text="Option Not Available">
      <formula>NOT(ISERROR(SEARCH("Option Not Available",G24)))</formula>
    </cfRule>
  </conditionalFormatting>
  <conditionalFormatting sqref="G27:I27">
    <cfRule type="containsText" dxfId="12" priority="2" operator="containsText" text="Option Not Available">
      <formula>NOT(ISERROR(SEARCH("Option Not Available",G27)))</formula>
    </cfRule>
  </conditionalFormatting>
  <dataValidations count="2">
    <dataValidation type="whole" allowBlank="1" showInputMessage="1" showErrorMessage="1" sqref="I8:K9 I6:K6">
      <formula1>0</formula1>
      <formula2>1000000</formula2>
    </dataValidation>
    <dataValidation type="decimal" allowBlank="1" showInputMessage="1" showErrorMessage="1" error="Please enter numbers only (with up to two decimal places), from 0 to 100000._x000a__x000a_Do not enter a dollar sign ($)." sqref="I5:K5 I7:K7">
      <formula1>0</formula1>
      <formula2>1000000</formula2>
    </dataValidation>
  </dataValidations>
  <pageMargins left="0.5" right="0.5" top="0.5" bottom="0.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zoomScaleNormal="100" workbookViewId="0">
      <selection activeCell="I5" sqref="I5:J5"/>
    </sheetView>
  </sheetViews>
  <sheetFormatPr defaultRowHeight="15" x14ac:dyDescent="0.25"/>
  <cols>
    <col min="1" max="1" width="13.42578125" style="3" customWidth="1"/>
    <col min="2" max="3" width="12.7109375" style="3" customWidth="1"/>
    <col min="4" max="4" width="14.85546875" style="3" customWidth="1"/>
    <col min="5" max="5" width="12.7109375" style="3" customWidth="1"/>
    <col min="6" max="6" width="2.7109375" style="3" customWidth="1"/>
    <col min="7" max="7" width="10.140625" style="3" customWidth="1"/>
    <col min="8" max="8" width="2.7109375" style="3" customWidth="1"/>
    <col min="9" max="9" width="7.7109375" style="3" customWidth="1"/>
    <col min="10" max="10" width="14.7109375" style="3" customWidth="1"/>
    <col min="11" max="11" width="18.42578125" style="3" customWidth="1"/>
    <col min="12" max="12" width="14.42578125" style="3" customWidth="1"/>
    <col min="13" max="16384" width="9.140625" style="3"/>
  </cols>
  <sheetData>
    <row r="1" spans="1:12" ht="22.5" customHeight="1" thickBot="1" x14ac:dyDescent="0.4">
      <c r="A1" s="146" t="s">
        <v>6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8"/>
    </row>
    <row r="2" spans="1:12" ht="26.25" customHeight="1" thickBot="1" x14ac:dyDescent="0.4">
      <c r="A2" s="152" t="s">
        <v>51</v>
      </c>
      <c r="B2" s="153"/>
      <c r="C2" s="153"/>
      <c r="D2" s="153"/>
      <c r="E2" s="154"/>
      <c r="F2" s="134" t="s">
        <v>52</v>
      </c>
      <c r="G2" s="134"/>
      <c r="H2" s="134"/>
      <c r="I2" s="134"/>
      <c r="J2" s="135"/>
      <c r="K2" s="87" t="s">
        <v>8</v>
      </c>
      <c r="L2" s="89"/>
    </row>
    <row r="3" spans="1:12" ht="36" customHeight="1" thickBot="1" x14ac:dyDescent="0.3">
      <c r="A3" s="155"/>
      <c r="B3" s="156"/>
      <c r="C3" s="156"/>
      <c r="D3" s="156"/>
      <c r="E3" s="157"/>
      <c r="F3" s="100" t="s">
        <v>55</v>
      </c>
      <c r="G3" s="101"/>
      <c r="H3" s="101"/>
      <c r="I3" s="101"/>
      <c r="J3" s="102"/>
      <c r="K3" s="97" t="s">
        <v>8</v>
      </c>
      <c r="L3" s="138"/>
    </row>
    <row r="4" spans="1:12" x14ac:dyDescent="0.25">
      <c r="A4" s="42"/>
      <c r="B4" s="38"/>
      <c r="C4" s="38"/>
      <c r="D4" s="38"/>
      <c r="E4" s="38"/>
      <c r="F4" s="38"/>
      <c r="G4" s="38"/>
      <c r="H4" s="14"/>
      <c r="I4" s="4"/>
      <c r="J4" s="4"/>
      <c r="K4" s="4"/>
      <c r="L4" s="43"/>
    </row>
    <row r="5" spans="1:12" ht="18.75" x14ac:dyDescent="0.3">
      <c r="A5" s="96" t="s">
        <v>53</v>
      </c>
      <c r="B5" s="76"/>
      <c r="C5" s="76"/>
      <c r="D5" s="76"/>
      <c r="E5" s="76"/>
      <c r="F5" s="76"/>
      <c r="G5" s="76"/>
      <c r="H5" s="6"/>
      <c r="I5" s="95">
        <v>0</v>
      </c>
      <c r="J5" s="95"/>
      <c r="K5" s="4"/>
      <c r="L5" s="43"/>
    </row>
    <row r="6" spans="1:12" ht="15.75" thickBot="1" x14ac:dyDescent="0.3">
      <c r="A6" s="54"/>
      <c r="B6" s="6"/>
      <c r="C6" s="6"/>
      <c r="D6" s="6"/>
      <c r="E6" s="6"/>
      <c r="F6" s="6"/>
      <c r="G6" s="6"/>
      <c r="H6" s="6"/>
      <c r="I6" s="2"/>
      <c r="J6" s="2"/>
      <c r="K6" s="2"/>
      <c r="L6" s="43"/>
    </row>
    <row r="7" spans="1:12" ht="19.5" customHeight="1" thickBot="1" x14ac:dyDescent="0.3">
      <c r="A7" s="149" t="s">
        <v>39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1"/>
    </row>
    <row r="8" spans="1:12" x14ac:dyDescent="0.25">
      <c r="A8" s="48"/>
      <c r="B8" s="4"/>
      <c r="C8" s="4"/>
      <c r="D8" s="4"/>
      <c r="E8" s="4"/>
      <c r="F8" s="4"/>
      <c r="G8" s="4"/>
      <c r="H8" s="4"/>
      <c r="I8" s="4"/>
      <c r="J8" s="24" t="s">
        <v>22</v>
      </c>
      <c r="K8" s="21" t="s">
        <v>20</v>
      </c>
      <c r="L8" s="43"/>
    </row>
    <row r="9" spans="1:12" x14ac:dyDescent="0.25">
      <c r="A9" s="48"/>
      <c r="B9" s="4"/>
      <c r="C9" s="4"/>
      <c r="D9" s="4"/>
      <c r="E9" s="4"/>
      <c r="F9" s="4"/>
      <c r="G9" s="4"/>
      <c r="H9" s="4"/>
      <c r="I9" s="4"/>
      <c r="J9" s="24" t="s">
        <v>23</v>
      </c>
      <c r="K9" s="21" t="s">
        <v>21</v>
      </c>
      <c r="L9" s="43"/>
    </row>
    <row r="10" spans="1:12" x14ac:dyDescent="0.25">
      <c r="A10" s="48"/>
      <c r="B10" s="4"/>
      <c r="C10" s="4"/>
      <c r="D10" s="4"/>
      <c r="E10" s="4"/>
      <c r="F10" s="4"/>
      <c r="G10" s="4"/>
      <c r="H10" s="4"/>
      <c r="I10" s="4"/>
      <c r="J10" s="25" t="s">
        <v>24</v>
      </c>
      <c r="K10" s="22" t="s">
        <v>19</v>
      </c>
      <c r="L10" s="43"/>
    </row>
    <row r="11" spans="1:12" x14ac:dyDescent="0.25">
      <c r="A11" s="48"/>
      <c r="B11" s="119" t="s">
        <v>37</v>
      </c>
      <c r="C11" s="119"/>
      <c r="D11" s="119"/>
      <c r="E11" s="119"/>
      <c r="F11" s="14"/>
      <c r="G11" s="114">
        <f>IF($I$5&gt;11765,1766,($I$5*0.15))</f>
        <v>0</v>
      </c>
      <c r="H11" s="114"/>
      <c r="I11" s="114"/>
      <c r="J11" s="4"/>
      <c r="K11" s="4"/>
      <c r="L11" s="43"/>
    </row>
    <row r="12" spans="1:12" x14ac:dyDescent="0.25">
      <c r="A12" s="118" t="s">
        <v>38</v>
      </c>
      <c r="B12" s="119"/>
      <c r="C12" s="119"/>
      <c r="D12" s="119"/>
      <c r="E12" s="119"/>
      <c r="F12" s="14"/>
      <c r="G12" s="114">
        <f>IF(($I$5-($G$11+$G$15))&gt;0,($I$5-($G$11+$G$15)),0)</f>
        <v>0</v>
      </c>
      <c r="H12" s="114"/>
      <c r="I12" s="114"/>
      <c r="J12" s="4"/>
      <c r="K12" s="4"/>
      <c r="L12" s="43"/>
    </row>
    <row r="13" spans="1:12" ht="18.75" x14ac:dyDescent="0.3">
      <c r="A13" s="121" t="s">
        <v>2</v>
      </c>
      <c r="B13" s="122"/>
      <c r="C13" s="122"/>
      <c r="D13" s="122"/>
      <c r="E13" s="122"/>
      <c r="F13" s="14"/>
      <c r="G13" s="123">
        <f>+G12+G11</f>
        <v>0</v>
      </c>
      <c r="H13" s="123"/>
      <c r="I13" s="123"/>
      <c r="J13" s="26" t="s">
        <v>12</v>
      </c>
      <c r="K13" s="34" t="e">
        <f>+G13/G18</f>
        <v>#DIV/0!</v>
      </c>
      <c r="L13" s="43"/>
    </row>
    <row r="14" spans="1:12" x14ac:dyDescent="0.25">
      <c r="A14" s="48"/>
      <c r="B14" s="39"/>
      <c r="C14" s="39"/>
      <c r="D14" s="39"/>
      <c r="E14" s="39"/>
      <c r="F14" s="14"/>
      <c r="G14" s="38"/>
      <c r="H14" s="38"/>
      <c r="I14" s="38"/>
      <c r="J14" s="4"/>
      <c r="K14" s="4"/>
      <c r="L14" s="43"/>
    </row>
    <row r="15" spans="1:12" ht="18.75" x14ac:dyDescent="0.3">
      <c r="A15" s="48"/>
      <c r="B15" s="117" t="s">
        <v>27</v>
      </c>
      <c r="C15" s="117"/>
      <c r="D15" s="117"/>
      <c r="E15" s="117"/>
      <c r="F15" s="14"/>
      <c r="G15" s="115">
        <f>IF($I$5&gt;11765,10000,($I$5-$G$11))</f>
        <v>0</v>
      </c>
      <c r="H15" s="115"/>
      <c r="I15" s="115"/>
      <c r="J15" s="26" t="s">
        <v>13</v>
      </c>
      <c r="K15" s="34" t="e">
        <f>+G15/G18</f>
        <v>#DIV/0!</v>
      </c>
      <c r="L15" s="43"/>
    </row>
    <row r="16" spans="1:12" x14ac:dyDescent="0.25">
      <c r="A16" s="93" t="s">
        <v>36</v>
      </c>
      <c r="B16" s="94"/>
      <c r="C16" s="94"/>
      <c r="D16" s="94"/>
      <c r="E16" s="94"/>
      <c r="F16" s="14"/>
      <c r="G16" s="4"/>
      <c r="H16" s="4"/>
      <c r="I16" s="4"/>
      <c r="J16" s="4"/>
      <c r="K16" s="4"/>
      <c r="L16" s="43"/>
    </row>
    <row r="17" spans="1:12" x14ac:dyDescent="0.25">
      <c r="A17" s="48"/>
      <c r="B17" s="38"/>
      <c r="C17" s="38"/>
      <c r="D17" s="38"/>
      <c r="E17" s="38"/>
      <c r="F17" s="4"/>
      <c r="G17" s="4"/>
      <c r="H17" s="4"/>
      <c r="I17" s="4"/>
      <c r="J17" s="4"/>
      <c r="K17" s="4"/>
      <c r="L17" s="43"/>
    </row>
    <row r="18" spans="1:12" ht="18.75" x14ac:dyDescent="0.3">
      <c r="A18" s="48"/>
      <c r="B18" s="109" t="s">
        <v>34</v>
      </c>
      <c r="C18" s="109"/>
      <c r="D18" s="109"/>
      <c r="E18" s="109"/>
      <c r="F18" s="14"/>
      <c r="G18" s="110">
        <f>+G13+G15</f>
        <v>0</v>
      </c>
      <c r="H18" s="110"/>
      <c r="I18" s="110"/>
      <c r="J18" s="26" t="s">
        <v>28</v>
      </c>
      <c r="K18" s="34" t="e">
        <f>+K15+K13</f>
        <v>#DIV/0!</v>
      </c>
      <c r="L18" s="43"/>
    </row>
    <row r="19" spans="1:12" ht="15.75" thickBot="1" x14ac:dyDescent="0.3">
      <c r="A19" s="57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58"/>
    </row>
    <row r="20" spans="1:12" x14ac:dyDescent="0.25">
      <c r="A20" s="3" t="s">
        <v>46</v>
      </c>
    </row>
    <row r="21" spans="1:12" x14ac:dyDescent="0.25">
      <c r="A21" s="3" t="s">
        <v>59</v>
      </c>
    </row>
    <row r="22" spans="1:12" x14ac:dyDescent="0.25">
      <c r="A22" s="3" t="s">
        <v>61</v>
      </c>
    </row>
    <row r="23" spans="1:12" x14ac:dyDescent="0.25">
      <c r="A23" s="3" t="s">
        <v>60</v>
      </c>
    </row>
    <row r="24" spans="1:12" x14ac:dyDescent="0.25">
      <c r="A24" s="3" t="s">
        <v>54</v>
      </c>
    </row>
    <row r="25" spans="1:12" x14ac:dyDescent="0.25">
      <c r="A25" s="59" t="s">
        <v>56</v>
      </c>
    </row>
    <row r="26" spans="1:12" x14ac:dyDescent="0.25">
      <c r="A26" s="59" t="s">
        <v>57</v>
      </c>
    </row>
  </sheetData>
  <sheetProtection password="8B9C" sheet="1" objects="1" scenarios="1" selectLockedCells="1"/>
  <mergeCells count="20">
    <mergeCell ref="B15:E15"/>
    <mergeCell ref="G15:I15"/>
    <mergeCell ref="B18:E18"/>
    <mergeCell ref="G18:I18"/>
    <mergeCell ref="A12:E12"/>
    <mergeCell ref="A13:E13"/>
    <mergeCell ref="G13:I13"/>
    <mergeCell ref="A16:E16"/>
    <mergeCell ref="A5:G5"/>
    <mergeCell ref="I5:J5"/>
    <mergeCell ref="A1:L1"/>
    <mergeCell ref="G12:I12"/>
    <mergeCell ref="A7:L7"/>
    <mergeCell ref="B11:E11"/>
    <mergeCell ref="G11:I11"/>
    <mergeCell ref="F2:J2"/>
    <mergeCell ref="K2:L2"/>
    <mergeCell ref="A2:E3"/>
    <mergeCell ref="F3:J3"/>
    <mergeCell ref="K3:L3"/>
  </mergeCells>
  <conditionalFormatting sqref="G12:I12">
    <cfRule type="containsText" dxfId="11" priority="6" operator="containsText" text="Option Not Available">
      <formula>NOT(ISERROR(SEARCH("Option Not Available",G12)))</formula>
    </cfRule>
  </conditionalFormatting>
  <conditionalFormatting sqref="G11:I11">
    <cfRule type="containsText" dxfId="10" priority="5" operator="containsText" text="Option Not Available">
      <formula>NOT(ISERROR(SEARCH("Option Not Available",G11)))</formula>
    </cfRule>
  </conditionalFormatting>
  <conditionalFormatting sqref="G13:I13">
    <cfRule type="containsText" dxfId="9" priority="3" operator="containsText" text="Option Not Available">
      <formula>NOT(ISERROR(SEARCH("Option Not Available",G13)))</formula>
    </cfRule>
  </conditionalFormatting>
  <conditionalFormatting sqref="G15:I15">
    <cfRule type="containsText" dxfId="8" priority="2" operator="containsText" text="Option Not Available">
      <formula>NOT(ISERROR(SEARCH("Option Not Available",G15)))</formula>
    </cfRule>
  </conditionalFormatting>
  <conditionalFormatting sqref="G18:I18">
    <cfRule type="containsText" dxfId="7" priority="1" operator="containsText" text="Option Not Available">
      <formula>NOT(ISERROR(SEARCH("Option Not Available",G18)))</formula>
    </cfRule>
  </conditionalFormatting>
  <dataValidations count="2">
    <dataValidation type="whole" allowBlank="1" showInputMessage="1" showErrorMessage="1" sqref="I6:K6">
      <formula1>0</formula1>
      <formula2>1000000</formula2>
    </dataValidation>
    <dataValidation type="decimal" allowBlank="1" showInputMessage="1" showErrorMessage="1" error="Please enter numbers only (with up to two decimal places), from 0 to 100000._x000a__x000a_Do not enter a dollar sign ($)." sqref="I5:J5">
      <formula1>0</formula1>
      <formula2>1000000</formula2>
    </dataValidation>
  </dataValidations>
  <pageMargins left="0.5" right="0.5" top="0.5" bottom="0.5" header="0.3" footer="0.3"/>
  <pageSetup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workbookViewId="0">
      <selection activeCell="K7" sqref="K7"/>
    </sheetView>
  </sheetViews>
  <sheetFormatPr defaultRowHeight="15" x14ac:dyDescent="0.25"/>
  <cols>
    <col min="1" max="1" width="3" customWidth="1"/>
    <col min="2" max="2" width="3.5703125" customWidth="1"/>
    <col min="3" max="3" width="20.85546875" customWidth="1"/>
    <col min="5" max="5" width="25.28515625" customWidth="1"/>
    <col min="10" max="10" width="12.85546875" customWidth="1"/>
    <col min="11" max="11" width="17.140625" customWidth="1"/>
  </cols>
  <sheetData>
    <row r="1" spans="1:12" ht="21.75" customHeight="1" thickBot="1" x14ac:dyDescent="0.4">
      <c r="A1" s="146" t="s">
        <v>6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8"/>
    </row>
    <row r="2" spans="1:12" ht="24" customHeight="1" thickBot="1" x14ac:dyDescent="0.4">
      <c r="A2" s="152" t="s">
        <v>51</v>
      </c>
      <c r="B2" s="153"/>
      <c r="C2" s="153"/>
      <c r="D2" s="153"/>
      <c r="E2" s="154"/>
      <c r="F2" s="134" t="s">
        <v>52</v>
      </c>
      <c r="G2" s="134"/>
      <c r="H2" s="134"/>
      <c r="I2" s="134"/>
      <c r="J2" s="135"/>
      <c r="K2" s="87" t="s">
        <v>8</v>
      </c>
      <c r="L2" s="89"/>
    </row>
    <row r="3" spans="1:12" ht="21.75" customHeight="1" thickBot="1" x14ac:dyDescent="0.3">
      <c r="A3" s="155"/>
      <c r="B3" s="156"/>
      <c r="C3" s="156"/>
      <c r="D3" s="156"/>
      <c r="E3" s="157"/>
      <c r="F3" s="100" t="s">
        <v>55</v>
      </c>
      <c r="G3" s="101"/>
      <c r="H3" s="101"/>
      <c r="I3" s="101"/>
      <c r="J3" s="102"/>
      <c r="K3" s="97" t="s">
        <v>8</v>
      </c>
      <c r="L3" s="138"/>
    </row>
    <row r="4" spans="1:12" x14ac:dyDescent="0.25">
      <c r="A4" s="42"/>
      <c r="B4" s="61"/>
      <c r="C4" s="61"/>
      <c r="D4" s="61"/>
      <c r="E4" s="61"/>
      <c r="F4" s="61"/>
      <c r="G4" s="61"/>
      <c r="H4" s="14"/>
      <c r="I4" s="4"/>
      <c r="J4" s="4"/>
      <c r="K4" s="4"/>
      <c r="L4" s="43"/>
    </row>
    <row r="5" spans="1:12" ht="18.75" x14ac:dyDescent="0.3">
      <c r="A5" s="96" t="s">
        <v>53</v>
      </c>
      <c r="B5" s="76"/>
      <c r="C5" s="76"/>
      <c r="D5" s="76"/>
      <c r="E5" s="76"/>
      <c r="F5" s="76"/>
      <c r="G5" s="76"/>
      <c r="H5" s="6"/>
      <c r="I5" s="95"/>
      <c r="J5" s="95"/>
      <c r="K5" s="4"/>
      <c r="L5" s="43"/>
    </row>
    <row r="6" spans="1:12" ht="18.75" x14ac:dyDescent="0.3">
      <c r="A6" s="62"/>
      <c r="B6" s="60"/>
      <c r="C6" s="60"/>
      <c r="D6" s="60"/>
      <c r="E6" s="60"/>
      <c r="F6" s="60"/>
      <c r="G6" s="60"/>
      <c r="H6" s="6"/>
      <c r="I6" s="72"/>
      <c r="J6" s="72"/>
      <c r="K6" s="4"/>
      <c r="L6" s="43"/>
    </row>
    <row r="7" spans="1:12" ht="18.75" x14ac:dyDescent="0.3">
      <c r="A7" s="62"/>
      <c r="B7" s="60"/>
      <c r="C7" s="165" t="s">
        <v>64</v>
      </c>
      <c r="D7" s="165"/>
      <c r="E7" s="165"/>
      <c r="F7" s="165"/>
      <c r="G7" s="165"/>
      <c r="H7" s="6"/>
      <c r="I7" s="166"/>
      <c r="J7" s="167"/>
      <c r="K7" s="4"/>
      <c r="L7" s="43"/>
    </row>
    <row r="8" spans="1:12" ht="15.75" thickBot="1" x14ac:dyDescent="0.3">
      <c r="A8" s="54"/>
      <c r="B8" s="6"/>
      <c r="C8" s="6"/>
      <c r="D8" s="6"/>
      <c r="E8" s="6"/>
      <c r="F8" s="6"/>
      <c r="G8" s="6"/>
      <c r="H8" s="6"/>
      <c r="I8" s="2"/>
      <c r="J8" s="2"/>
      <c r="K8" s="2"/>
      <c r="L8" s="43"/>
    </row>
    <row r="9" spans="1:12" ht="19.5" thickBot="1" x14ac:dyDescent="0.3">
      <c r="A9" s="159" t="s">
        <v>71</v>
      </c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1"/>
    </row>
    <row r="10" spans="1:12" x14ac:dyDescent="0.25">
      <c r="A10" s="48"/>
      <c r="B10" s="4"/>
      <c r="C10" s="4"/>
      <c r="D10" s="4"/>
      <c r="E10" s="4"/>
      <c r="F10" s="4"/>
      <c r="G10" s="4"/>
      <c r="H10" s="4"/>
      <c r="I10" s="4"/>
      <c r="J10" s="24" t="s">
        <v>22</v>
      </c>
      <c r="K10" s="21" t="s">
        <v>20</v>
      </c>
      <c r="L10" s="43"/>
    </row>
    <row r="11" spans="1:12" x14ac:dyDescent="0.25">
      <c r="A11" s="48"/>
      <c r="B11" s="4"/>
      <c r="C11" s="4"/>
      <c r="D11" s="4"/>
      <c r="E11" s="4"/>
      <c r="F11" s="4"/>
      <c r="G11" s="4"/>
      <c r="H11" s="4"/>
      <c r="I11" s="4"/>
      <c r="J11" s="24" t="s">
        <v>23</v>
      </c>
      <c r="K11" s="21" t="s">
        <v>21</v>
      </c>
      <c r="L11" s="43"/>
    </row>
    <row r="12" spans="1:12" x14ac:dyDescent="0.25">
      <c r="A12" s="48"/>
      <c r="B12" s="4"/>
      <c r="C12" s="4"/>
      <c r="D12" s="4"/>
      <c r="E12" s="4"/>
      <c r="F12" s="4"/>
      <c r="G12" s="4"/>
      <c r="H12" s="4"/>
      <c r="I12" s="4"/>
      <c r="J12" s="25" t="s">
        <v>24</v>
      </c>
      <c r="K12" s="22" t="s">
        <v>19</v>
      </c>
      <c r="L12" s="43"/>
    </row>
    <row r="13" spans="1:12" ht="18.75" x14ac:dyDescent="0.3">
      <c r="A13" s="121" t="s">
        <v>2</v>
      </c>
      <c r="B13" s="122"/>
      <c r="C13" s="122"/>
      <c r="D13" s="122"/>
      <c r="E13" s="122"/>
      <c r="F13" s="14"/>
      <c r="G13" s="124">
        <f>MAX(I7,0)</f>
        <v>0</v>
      </c>
      <c r="H13" s="124"/>
      <c r="I13" s="124"/>
      <c r="J13" s="26" t="s">
        <v>12</v>
      </c>
      <c r="K13" s="34" t="e">
        <f>+G13/G18</f>
        <v>#DIV/0!</v>
      </c>
      <c r="L13" s="43"/>
    </row>
    <row r="14" spans="1:12" x14ac:dyDescent="0.25">
      <c r="A14" s="48"/>
      <c r="B14" s="63"/>
      <c r="C14" s="63"/>
      <c r="D14" s="63"/>
      <c r="E14" s="63"/>
      <c r="F14" s="14"/>
      <c r="G14" s="61"/>
      <c r="H14" s="61"/>
      <c r="I14" s="61"/>
      <c r="J14" s="4"/>
      <c r="K14" s="4"/>
      <c r="L14" s="43"/>
    </row>
    <row r="15" spans="1:12" ht="18.75" x14ac:dyDescent="0.3">
      <c r="A15" s="48"/>
      <c r="B15" s="117" t="s">
        <v>27</v>
      </c>
      <c r="C15" s="117"/>
      <c r="D15" s="117"/>
      <c r="E15" s="117"/>
      <c r="F15" s="14"/>
      <c r="G15" s="115">
        <f>MAX(MIN(I5-G13,15000),0)</f>
        <v>0</v>
      </c>
      <c r="H15" s="115"/>
      <c r="I15" s="115"/>
      <c r="J15" s="26" t="s">
        <v>13</v>
      </c>
      <c r="K15" s="34" t="e">
        <f>+G15/G18</f>
        <v>#DIV/0!</v>
      </c>
      <c r="L15" s="43"/>
    </row>
    <row r="16" spans="1:12" x14ac:dyDescent="0.25">
      <c r="A16" s="93" t="s">
        <v>63</v>
      </c>
      <c r="B16" s="94"/>
      <c r="C16" s="94"/>
      <c r="D16" s="94"/>
      <c r="E16" s="94"/>
      <c r="F16" s="14"/>
      <c r="G16" s="4"/>
      <c r="H16" s="4"/>
      <c r="I16" s="4"/>
      <c r="J16" s="4"/>
      <c r="K16" s="4"/>
      <c r="L16" s="43"/>
    </row>
    <row r="17" spans="1:14" x14ac:dyDescent="0.25">
      <c r="A17" s="48"/>
      <c r="B17" s="61"/>
      <c r="C17" s="61"/>
      <c r="D17" s="61"/>
      <c r="E17" s="61"/>
      <c r="F17" s="4"/>
      <c r="G17" s="4"/>
      <c r="H17" s="4"/>
      <c r="I17" s="4"/>
      <c r="J17" s="4"/>
      <c r="K17" s="4"/>
      <c r="L17" s="43"/>
    </row>
    <row r="18" spans="1:14" ht="18.75" x14ac:dyDescent="0.3">
      <c r="A18" s="48"/>
      <c r="B18" s="109" t="s">
        <v>34</v>
      </c>
      <c r="C18" s="109"/>
      <c r="D18" s="109"/>
      <c r="E18" s="109"/>
      <c r="F18" s="14"/>
      <c r="G18" s="110">
        <f>+G13+G15</f>
        <v>0</v>
      </c>
      <c r="H18" s="110"/>
      <c r="I18" s="110"/>
      <c r="J18" s="26" t="s">
        <v>28</v>
      </c>
      <c r="K18" s="34" t="e">
        <f>G18/I5</f>
        <v>#DIV/0!</v>
      </c>
      <c r="L18" s="43"/>
    </row>
    <row r="19" spans="1:14" ht="15.75" thickBot="1" x14ac:dyDescent="0.3">
      <c r="A19" s="57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58"/>
    </row>
    <row r="20" spans="1:14" x14ac:dyDescent="0.25">
      <c r="A20" s="3" t="s">
        <v>46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4" x14ac:dyDescent="0.25">
      <c r="A21" s="3" t="s">
        <v>59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4" x14ac:dyDescent="0.25">
      <c r="A22" s="3" t="s">
        <v>61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4" x14ac:dyDescent="0.25">
      <c r="A23" s="3" t="s">
        <v>60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4" x14ac:dyDescent="0.25">
      <c r="A24" s="3" t="s">
        <v>54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4" x14ac:dyDescent="0.25">
      <c r="A25" s="59" t="s">
        <v>56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4" x14ac:dyDescent="0.25">
      <c r="A26" s="59" t="s">
        <v>57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4" ht="18.75" x14ac:dyDescent="0.3">
      <c r="A27" s="162"/>
      <c r="B27" s="163"/>
      <c r="C27" s="163"/>
      <c r="D27" s="163"/>
      <c r="E27" s="163"/>
      <c r="F27" s="59"/>
      <c r="G27" s="164"/>
      <c r="H27" s="164"/>
      <c r="I27" s="164"/>
      <c r="J27" s="69"/>
      <c r="K27" s="70"/>
      <c r="L27" s="59"/>
      <c r="M27" s="71"/>
      <c r="N27" s="71"/>
    </row>
    <row r="28" spans="1:14" ht="18.75" x14ac:dyDescent="0.3">
      <c r="A28" s="59"/>
      <c r="B28" s="67"/>
      <c r="C28" s="67"/>
      <c r="D28" s="67"/>
      <c r="E28" s="67"/>
      <c r="F28" s="59"/>
      <c r="G28" s="68"/>
      <c r="H28" s="68"/>
      <c r="I28" s="68"/>
      <c r="J28" s="69"/>
      <c r="K28" s="69"/>
      <c r="L28" s="59"/>
      <c r="M28" s="71"/>
      <c r="N28" s="71"/>
    </row>
    <row r="29" spans="1:14" ht="18.75" x14ac:dyDescent="0.3">
      <c r="A29" s="59"/>
      <c r="B29" s="162"/>
      <c r="C29" s="162"/>
      <c r="D29" s="162"/>
      <c r="E29" s="162"/>
      <c r="F29" s="69"/>
      <c r="G29" s="164"/>
      <c r="H29" s="164"/>
      <c r="I29" s="164"/>
      <c r="J29" s="69"/>
      <c r="K29" s="70"/>
      <c r="L29" s="59"/>
      <c r="M29" s="71"/>
      <c r="N29" s="71"/>
    </row>
    <row r="30" spans="1:14" ht="18.75" x14ac:dyDescent="0.3">
      <c r="A30" s="158"/>
      <c r="B30" s="158"/>
      <c r="C30" s="158"/>
      <c r="D30" s="158"/>
      <c r="E30" s="158"/>
      <c r="F30" s="59"/>
      <c r="G30" s="68"/>
      <c r="H30" s="68"/>
      <c r="I30" s="68"/>
      <c r="J30" s="69"/>
      <c r="K30" s="69"/>
      <c r="L30" s="59"/>
      <c r="M30" s="71"/>
      <c r="N30" s="71"/>
    </row>
    <row r="31" spans="1:14" ht="18.75" x14ac:dyDescent="0.3">
      <c r="A31" s="163"/>
      <c r="B31" s="163"/>
      <c r="C31" s="163"/>
      <c r="D31" s="163"/>
      <c r="E31" s="163"/>
      <c r="F31" s="59"/>
      <c r="G31" s="164"/>
      <c r="H31" s="164"/>
      <c r="I31" s="164"/>
      <c r="J31" s="69"/>
      <c r="K31" s="59"/>
      <c r="L31" s="59"/>
      <c r="M31" s="71"/>
      <c r="N31" s="71"/>
    </row>
    <row r="32" spans="1:14" x14ac:dyDescent="0.25">
      <c r="A32" s="158"/>
      <c r="B32" s="158"/>
      <c r="C32" s="158"/>
      <c r="D32" s="158"/>
      <c r="E32" s="158"/>
      <c r="F32" s="59"/>
      <c r="G32" s="69"/>
      <c r="H32" s="69"/>
      <c r="I32" s="69"/>
      <c r="J32" s="69"/>
      <c r="K32" s="59"/>
      <c r="L32" s="59"/>
      <c r="M32" s="71"/>
      <c r="N32" s="71"/>
    </row>
    <row r="33" spans="1:14" x14ac:dyDescent="0.25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71"/>
      <c r="N33" s="71"/>
    </row>
    <row r="34" spans="1:14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4" x14ac:dyDescent="0.25">
      <c r="A35" s="3"/>
      <c r="B35" s="3"/>
      <c r="C35" s="3"/>
      <c r="D35" s="3"/>
      <c r="E35" s="3"/>
      <c r="F35" s="3"/>
      <c r="G35" s="17"/>
      <c r="H35" s="3"/>
      <c r="I35" s="3"/>
      <c r="J35" s="3"/>
      <c r="K35" s="3"/>
      <c r="L35" s="3"/>
    </row>
    <row r="36" spans="1:14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4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4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4" x14ac:dyDescent="0.25">
      <c r="A39" s="59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4" x14ac:dyDescent="0.25">
      <c r="A40" s="59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</sheetData>
  <sheetProtection password="8B9C" sheet="1" objects="1" scenarios="1"/>
  <mergeCells count="26">
    <mergeCell ref="C7:G7"/>
    <mergeCell ref="I7:J7"/>
    <mergeCell ref="G13:I13"/>
    <mergeCell ref="B15:E15"/>
    <mergeCell ref="G15:I15"/>
    <mergeCell ref="A32:E32"/>
    <mergeCell ref="A9:L9"/>
    <mergeCell ref="A13:E13"/>
    <mergeCell ref="A27:E27"/>
    <mergeCell ref="G27:I27"/>
    <mergeCell ref="B29:E29"/>
    <mergeCell ref="G29:I29"/>
    <mergeCell ref="A16:E16"/>
    <mergeCell ref="B18:E18"/>
    <mergeCell ref="G18:I18"/>
    <mergeCell ref="A30:E30"/>
    <mergeCell ref="A31:E31"/>
    <mergeCell ref="G31:I31"/>
    <mergeCell ref="A5:G5"/>
    <mergeCell ref="I5:J5"/>
    <mergeCell ref="A1:L1"/>
    <mergeCell ref="A2:E3"/>
    <mergeCell ref="F2:J2"/>
    <mergeCell ref="K2:L2"/>
    <mergeCell ref="F3:J3"/>
    <mergeCell ref="K3:L3"/>
  </mergeCells>
  <conditionalFormatting sqref="G29:I29">
    <cfRule type="containsText" dxfId="6" priority="11" operator="containsText" text="Option Not Available">
      <formula>NOT(ISERROR(SEARCH("Option Not Available",G29)))</formula>
    </cfRule>
  </conditionalFormatting>
  <conditionalFormatting sqref="G31:I31">
    <cfRule type="containsText" dxfId="5" priority="10" operator="containsText" text="Option Not Available">
      <formula>NOT(ISERROR(SEARCH("Option Not Available",G31)))</formula>
    </cfRule>
  </conditionalFormatting>
  <conditionalFormatting sqref="G13:I13">
    <cfRule type="containsText" dxfId="4" priority="4" operator="containsText" text="Option Not Available">
      <formula>NOT(ISERROR(SEARCH("Option Not Available",G13)))</formula>
    </cfRule>
  </conditionalFormatting>
  <conditionalFormatting sqref="G15:I15">
    <cfRule type="containsText" dxfId="3" priority="3" operator="containsText" text="Option Not Available">
      <formula>NOT(ISERROR(SEARCH("Option Not Available",G15)))</formula>
    </cfRule>
  </conditionalFormatting>
  <conditionalFormatting sqref="G27:I27">
    <cfRule type="containsText" dxfId="2" priority="7" operator="containsText" text="Option Not Available">
      <formula>NOT(ISERROR(SEARCH("Option Not Available",G27)))</formula>
    </cfRule>
  </conditionalFormatting>
  <conditionalFormatting sqref="G18:I18">
    <cfRule type="containsText" dxfId="1" priority="2" operator="containsText" text="Option Not Available">
      <formula>NOT(ISERROR(SEARCH("Option Not Available",G18)))</formula>
    </cfRule>
  </conditionalFormatting>
  <conditionalFormatting sqref="K18">
    <cfRule type="cellIs" dxfId="0" priority="1" operator="between">
      <formula>0</formula>
      <formula>0.999</formula>
    </cfRule>
  </conditionalFormatting>
  <dataValidations count="2">
    <dataValidation type="decimal" allowBlank="1" showInputMessage="1" showErrorMessage="1" error="Please enter numbers only (with up to two decimal places), from 0 to 100000._x000a__x000a_Do not enter a dollar sign ($)." sqref="I5:I7 J5:J6">
      <formula1>0</formula1>
      <formula2>1000000</formula2>
    </dataValidation>
    <dataValidation type="whole" allowBlank="1" showInputMessage="1" showErrorMessage="1" sqref="I8:K8">
      <formula1>0</formula1>
      <formula2>1000000</formula2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B10" sqref="B10"/>
    </sheetView>
  </sheetViews>
  <sheetFormatPr defaultRowHeight="15" x14ac:dyDescent="0.25"/>
  <sheetData>
    <row r="1" spans="1:2" x14ac:dyDescent="0.25">
      <c r="A1" s="1" t="s">
        <v>0</v>
      </c>
    </row>
    <row r="2" spans="1:2" x14ac:dyDescent="0.25">
      <c r="A2" s="1" t="s">
        <v>1</v>
      </c>
    </row>
    <row r="5" spans="1:2" x14ac:dyDescent="0.25">
      <c r="A5">
        <v>0</v>
      </c>
      <c r="B5" t="s">
        <v>7</v>
      </c>
    </row>
    <row r="6" spans="1:2" x14ac:dyDescent="0.25">
      <c r="A6">
        <v>1</v>
      </c>
      <c r="B6" t="s">
        <v>3</v>
      </c>
    </row>
    <row r="7" spans="1:2" x14ac:dyDescent="0.25">
      <c r="A7">
        <v>2</v>
      </c>
      <c r="B7" t="s">
        <v>4</v>
      </c>
    </row>
    <row r="8" spans="1:2" x14ac:dyDescent="0.25">
      <c r="A8">
        <v>3</v>
      </c>
      <c r="B8" t="s">
        <v>5</v>
      </c>
    </row>
    <row r="9" spans="1:2" x14ac:dyDescent="0.25">
      <c r="A9">
        <v>4</v>
      </c>
      <c r="B9" t="s">
        <v>65</v>
      </c>
    </row>
  </sheetData>
  <sheetProtection password="8B9C" sheet="1" objects="1" scenarios="1" selectLockedCells="1" selectUnlockedCells="1"/>
  <sortState ref="A5:B8">
    <sortCondition ref="A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START HERE</vt:lpstr>
      <vt:lpstr>Option 1</vt:lpstr>
      <vt:lpstr>Option 2</vt:lpstr>
      <vt:lpstr>Old Option 3</vt:lpstr>
      <vt:lpstr>Option 3</vt:lpstr>
      <vt:lpstr>Dropdown List</vt:lpstr>
      <vt:lpstr>LargeEmployer</vt:lpstr>
      <vt:lpstr>'Old Option 3'!Print_Area</vt:lpstr>
      <vt:lpstr>'Option 1'!Print_Area</vt:lpstr>
      <vt:lpstr>'Option 2'!Print_Area</vt:lpstr>
      <vt:lpstr>'START HERE'!Print_Area</vt:lpstr>
      <vt:lpstr>Unemployed</vt:lpstr>
    </vt:vector>
  </TitlesOfParts>
  <Company>Government of Newfoundland and Labrador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Dale</dc:creator>
  <cp:lastModifiedBy>Waterhouse, Jon D.</cp:lastModifiedBy>
  <cp:lastPrinted>2016-07-22T12:09:18Z</cp:lastPrinted>
  <dcterms:created xsi:type="dcterms:W3CDTF">2014-08-07T12:26:16Z</dcterms:created>
  <dcterms:modified xsi:type="dcterms:W3CDTF">2017-06-22T12:28:20Z</dcterms:modified>
</cp:coreProperties>
</file>