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christopherstamp\Downloads\"/>
    </mc:Choice>
  </mc:AlternateContent>
  <xr:revisionPtr revIDLastSave="0" documentId="8_{5DB49709-E447-479C-BBC6-9A84DDD0A100}" xr6:coauthVersionLast="47" xr6:coauthVersionMax="47" xr10:uidLastSave="{00000000-0000-0000-0000-000000000000}"/>
  <bookViews>
    <workbookView xWindow="28680" yWindow="-210" windowWidth="29040" windowHeight="15720" tabRatio="658" activeTab="1" xr2:uid="{00000000-000D-0000-FFFF-FFFF00000000}"/>
  </bookViews>
  <sheets>
    <sheet name="General Instructions" sheetId="11" r:id="rId1"/>
    <sheet name="---Budget Form---" sheetId="1" r:id="rId2"/>
    <sheet name="Residential Property Tax" sheetId="2" r:id="rId3"/>
    <sheet name="Commercial Property Tax" sheetId="7" r:id="rId4"/>
    <sheet name="Business Tax" sheetId="10" r:id="rId5"/>
    <sheet name=" Assessment Levies Fees Charges" sheetId="6" r:id="rId6"/>
    <sheet name="Expenditure Graphs and Charts" sheetId="12" state="hidden" r:id="rId7"/>
    <sheet name="Lookup Lists" sheetId="3" state="hidden" r:id="rId8"/>
  </sheets>
  <definedNames>
    <definedName name="CommercialList">'Lookup Lists'!$B$2:$B$80</definedName>
    <definedName name="Debt_Charges_Summary">'---Budget Form---'!$A$53</definedName>
    <definedName name="Debt_Servicing_Ratio__DSR">'---Budget Form---'!$B$425</definedName>
    <definedName name="Expenditures">'---Budget Form---'!$A$83</definedName>
    <definedName name="FeeList">'Lookup Lists'!$E$2:$E$30</definedName>
    <definedName name="_xlnm.Print_Area" localSheetId="1">'---Budget Form---'!$A$1:$K$493</definedName>
    <definedName name="_xlnm.Print_Area" localSheetId="3">'Commercial Property Tax'!$A$1:$I$51</definedName>
    <definedName name="_xlnm.Print_Area" localSheetId="0">'General Instructions'!$A$1:$A$39</definedName>
    <definedName name="_xlnm.Print_Area" localSheetId="2">'Residential Property Tax'!$A$1:$I$21</definedName>
    <definedName name="ResidentialList">'Lookup Lists'!$A$2:$A$5</definedName>
    <definedName name="Revenues">'---Budget Form---'!$A$237</definedName>
    <definedName name="Summary_of_The_Municipal_Budget_Submission_Form">'---Budget Form---'!$B$466</definedName>
    <definedName name="VacantList" localSheetId="7">'Lookup Lists'!#REF!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3" i="1" l="1"/>
  <c r="F262" i="1"/>
  <c r="E263" i="1"/>
  <c r="E262" i="1"/>
  <c r="E244" i="1" l="1"/>
  <c r="E247" i="1" s="1"/>
  <c r="G8" i="2" l="1"/>
  <c r="G28" i="6"/>
  <c r="I51" i="7"/>
  <c r="G51" i="7"/>
  <c r="I50" i="7"/>
  <c r="G50" i="7"/>
  <c r="I49" i="7"/>
  <c r="G49" i="7"/>
  <c r="I48" i="7"/>
  <c r="G48" i="7"/>
  <c r="I47" i="7"/>
  <c r="G47" i="7"/>
  <c r="I46" i="7"/>
  <c r="G46" i="7"/>
  <c r="I45" i="7"/>
  <c r="G45" i="7"/>
  <c r="I44" i="7"/>
  <c r="G44" i="7"/>
  <c r="I43" i="7"/>
  <c r="G43" i="7"/>
  <c r="I42" i="7"/>
  <c r="G42" i="7"/>
  <c r="G359" i="1"/>
  <c r="H371" i="1" s="1"/>
  <c r="E253" i="1" l="1"/>
  <c r="E258" i="1" s="1"/>
  <c r="F253" i="1"/>
  <c r="F258" i="1" s="1"/>
  <c r="F244" i="1"/>
  <c r="F247" i="1" s="1"/>
  <c r="E265" i="1"/>
  <c r="G36" i="7" l="1"/>
  <c r="G37" i="7"/>
  <c r="G38" i="7"/>
  <c r="G39" i="7"/>
  <c r="G40" i="7"/>
  <c r="G41" i="7"/>
  <c r="I36" i="7"/>
  <c r="I37" i="7"/>
  <c r="I38" i="7"/>
  <c r="I39" i="7"/>
  <c r="I40" i="7"/>
  <c r="I41" i="7"/>
  <c r="F312" i="1"/>
  <c r="I53" i="10"/>
  <c r="G53" i="10"/>
  <c r="I52" i="10"/>
  <c r="G52" i="10"/>
  <c r="I51" i="10"/>
  <c r="G51" i="10"/>
  <c r="I50" i="10"/>
  <c r="G50" i="10"/>
  <c r="I49" i="10"/>
  <c r="G49" i="10"/>
  <c r="I48" i="10"/>
  <c r="G48" i="10"/>
  <c r="I47" i="10"/>
  <c r="G47" i="10"/>
  <c r="I46" i="10"/>
  <c r="G46" i="10"/>
  <c r="I45" i="10"/>
  <c r="G45" i="10"/>
  <c r="I44" i="10"/>
  <c r="G44" i="10"/>
  <c r="I43" i="10"/>
  <c r="G43" i="10"/>
  <c r="I42" i="10"/>
  <c r="G42" i="10"/>
  <c r="I41" i="10"/>
  <c r="G41" i="10"/>
  <c r="I40" i="10"/>
  <c r="G40" i="10"/>
  <c r="I39" i="10"/>
  <c r="G39" i="10"/>
  <c r="I38" i="10"/>
  <c r="G38" i="10"/>
  <c r="I37" i="10"/>
  <c r="G37" i="10"/>
  <c r="I36" i="10"/>
  <c r="G36" i="10"/>
  <c r="I35" i="10"/>
  <c r="G35" i="10"/>
  <c r="I34" i="10"/>
  <c r="G34" i="10"/>
  <c r="I33" i="10"/>
  <c r="G33" i="10"/>
  <c r="I32" i="10"/>
  <c r="G32" i="10"/>
  <c r="I31" i="10"/>
  <c r="G31" i="10"/>
  <c r="I30" i="10"/>
  <c r="G30" i="10"/>
  <c r="I29" i="10"/>
  <c r="G29" i="10"/>
  <c r="I28" i="10"/>
  <c r="G28" i="10"/>
  <c r="I27" i="10"/>
  <c r="G27" i="10"/>
  <c r="I26" i="10"/>
  <c r="G26" i="10"/>
  <c r="I25" i="10"/>
  <c r="G25" i="10"/>
  <c r="I24" i="10"/>
  <c r="G24" i="10"/>
  <c r="I23" i="10"/>
  <c r="G23" i="10"/>
  <c r="I22" i="10"/>
  <c r="G22" i="10"/>
  <c r="I21" i="10"/>
  <c r="G21" i="10"/>
  <c r="I20" i="10"/>
  <c r="G20" i="10"/>
  <c r="I19" i="10"/>
  <c r="G19" i="10"/>
  <c r="I18" i="10"/>
  <c r="G18" i="10"/>
  <c r="I17" i="10"/>
  <c r="G17" i="10"/>
  <c r="I16" i="10"/>
  <c r="G16" i="10"/>
  <c r="I15" i="10"/>
  <c r="G15" i="10"/>
  <c r="I14" i="10"/>
  <c r="G14" i="10"/>
  <c r="I13" i="10"/>
  <c r="G13" i="10"/>
  <c r="I12" i="10"/>
  <c r="G12" i="10"/>
  <c r="I11" i="10"/>
  <c r="G11" i="10"/>
  <c r="I10" i="10"/>
  <c r="G10" i="10"/>
  <c r="I9" i="10"/>
  <c r="G9" i="10"/>
  <c r="I8" i="10"/>
  <c r="G8" i="10"/>
  <c r="I7" i="10"/>
  <c r="G7" i="10"/>
  <c r="I6" i="10"/>
  <c r="G6" i="10"/>
  <c r="I5" i="10"/>
  <c r="G5" i="10"/>
  <c r="I4" i="10"/>
  <c r="G4" i="10"/>
  <c r="I3" i="10"/>
  <c r="G3" i="10"/>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 i="7"/>
  <c r="I7" i="2"/>
  <c r="G4" i="2"/>
  <c r="G5" i="2"/>
  <c r="G6" i="2"/>
  <c r="G7" i="2"/>
  <c r="G9" i="2"/>
  <c r="G10" i="2"/>
  <c r="G11" i="2"/>
  <c r="G12" i="2"/>
  <c r="G13" i="2"/>
  <c r="G14" i="2"/>
  <c r="G15" i="2"/>
  <c r="G16" i="2"/>
  <c r="G17" i="2"/>
  <c r="G18" i="2"/>
  <c r="G19" i="2"/>
  <c r="G20" i="2"/>
  <c r="G21" i="2"/>
  <c r="I4" i="2"/>
  <c r="I33" i="7"/>
  <c r="I34" i="7"/>
  <c r="I35" i="7"/>
  <c r="I29" i="7"/>
  <c r="I30" i="7"/>
  <c r="I31" i="7"/>
  <c r="I32" i="7"/>
  <c r="G220" i="1"/>
  <c r="I19" i="2"/>
  <c r="I8" i="7"/>
  <c r="I9" i="7"/>
  <c r="I10" i="7"/>
  <c r="I11" i="7"/>
  <c r="I12" i="7"/>
  <c r="I13" i="7"/>
  <c r="I14" i="7"/>
  <c r="I15" i="7"/>
  <c r="I16" i="7"/>
  <c r="I17" i="7"/>
  <c r="I18" i="7"/>
  <c r="I19" i="7"/>
  <c r="I20" i="7"/>
  <c r="I21" i="7"/>
  <c r="I22" i="7"/>
  <c r="I23" i="7"/>
  <c r="I24" i="7"/>
  <c r="I25" i="7"/>
  <c r="I26" i="7"/>
  <c r="I27" i="7"/>
  <c r="I28" i="7"/>
  <c r="I12" i="2"/>
  <c r="I18" i="2"/>
  <c r="I15" i="2"/>
  <c r="I8" i="2"/>
  <c r="I21" i="2"/>
  <c r="I9" i="2"/>
  <c r="I20" i="2"/>
  <c r="I6" i="2"/>
  <c r="I5" i="2"/>
  <c r="I11" i="2"/>
  <c r="I16" i="2"/>
  <c r="I17" i="2"/>
  <c r="I10" i="2"/>
  <c r="I14" i="2"/>
  <c r="I13" i="2"/>
  <c r="I3" i="7"/>
  <c r="I7" i="7"/>
  <c r="I6" i="7"/>
  <c r="I5" i="7"/>
  <c r="H263" i="1" s="1"/>
  <c r="I4" i="7"/>
  <c r="H253" i="1" l="1"/>
  <c r="H258" i="1" s="1"/>
  <c r="H312" i="1"/>
  <c r="G3" i="2"/>
  <c r="I3" i="2"/>
  <c r="H244" i="1" s="1"/>
  <c r="H247" i="1" s="1"/>
  <c r="H262" i="1" l="1"/>
  <c r="H265" i="1" s="1"/>
  <c r="M267" i="1" s="1"/>
  <c r="H267" i="1" l="1"/>
  <c r="G20" i="6"/>
  <c r="G21" i="6"/>
  <c r="G22" i="6"/>
  <c r="G23" i="6"/>
  <c r="G24" i="6"/>
  <c r="G25" i="6"/>
  <c r="G26" i="6"/>
  <c r="G27" i="6"/>
  <c r="G4" i="6"/>
  <c r="G5" i="6"/>
  <c r="G6" i="6"/>
  <c r="G7" i="6"/>
  <c r="G8" i="6"/>
  <c r="G9" i="6"/>
  <c r="G10" i="6"/>
  <c r="G11" i="6"/>
  <c r="G12" i="6"/>
  <c r="G13" i="6"/>
  <c r="G14" i="6"/>
  <c r="G15" i="6"/>
  <c r="G16" i="6"/>
  <c r="G17" i="6"/>
  <c r="G18" i="6"/>
  <c r="G19" i="6"/>
  <c r="G3" i="6"/>
  <c r="F265" i="1"/>
  <c r="L267" i="1" s="1"/>
  <c r="H278" i="1"/>
  <c r="H74" i="1"/>
  <c r="F280" i="1"/>
  <c r="H276" i="1"/>
  <c r="G74" i="1"/>
  <c r="G208" i="1" s="1"/>
  <c r="H403" i="1"/>
  <c r="G375" i="1" l="1"/>
  <c r="H385" i="1" s="1"/>
  <c r="G489" i="1" s="1"/>
  <c r="C17" i="12" s="1"/>
  <c r="H178" i="1"/>
  <c r="G480" i="1" s="1"/>
  <c r="C8" i="12" s="1"/>
  <c r="H127" i="1"/>
  <c r="G477" i="1" s="1"/>
  <c r="C5" i="12" s="1"/>
  <c r="H162" i="1"/>
  <c r="G479" i="1" s="1"/>
  <c r="C7" i="12" s="1"/>
  <c r="H111" i="1"/>
  <c r="F292" i="1"/>
  <c r="H418" i="1"/>
  <c r="G491" i="1" s="1"/>
  <c r="C19" i="12" s="1"/>
  <c r="H435" i="1"/>
  <c r="K435" i="1" s="1"/>
  <c r="H437" i="1"/>
  <c r="K437" i="1" s="1"/>
  <c r="F445" i="1"/>
  <c r="H445" i="1"/>
  <c r="D468" i="1"/>
  <c r="H288" i="1"/>
  <c r="H287" i="1"/>
  <c r="H286" i="1"/>
  <c r="H277" i="1"/>
  <c r="H275" i="1"/>
  <c r="H311" i="1"/>
  <c r="H319" i="1" s="1"/>
  <c r="H429" i="1"/>
  <c r="K267" i="1"/>
  <c r="E267" i="1" s="1"/>
  <c r="G209" i="1"/>
  <c r="G225" i="1"/>
  <c r="H100" i="1"/>
  <c r="H89" i="1"/>
  <c r="H190" i="1"/>
  <c r="K199" i="1" s="1"/>
  <c r="H199" i="1" s="1"/>
  <c r="H139" i="1"/>
  <c r="K147" i="1" s="1"/>
  <c r="H147" i="1" s="1"/>
  <c r="H282" i="1" l="1"/>
  <c r="K429" i="1"/>
  <c r="F267" i="1"/>
  <c r="G481" i="1"/>
  <c r="C9" i="12" s="1"/>
  <c r="K210" i="1"/>
  <c r="H210" i="1" s="1"/>
  <c r="B445" i="1"/>
  <c r="K227" i="1"/>
  <c r="H227" i="1" s="1"/>
  <c r="H294" i="1"/>
  <c r="K113" i="1"/>
  <c r="H113" i="1" s="1"/>
  <c r="G476" i="1" s="1"/>
  <c r="C4" i="12" s="1"/>
  <c r="G432" i="1"/>
  <c r="G395" i="1"/>
  <c r="K398" i="1" s="1"/>
  <c r="H398" i="1" s="1"/>
  <c r="K405" i="1" s="1"/>
  <c r="H405" i="1" s="1"/>
  <c r="K296" i="1" l="1"/>
  <c r="H296" i="1" s="1"/>
  <c r="G478" i="1"/>
  <c r="C6" i="12" s="1"/>
  <c r="K231" i="1"/>
  <c r="H231" i="1" s="1"/>
  <c r="K233" i="1" s="1"/>
  <c r="F233" i="1" s="1"/>
  <c r="H483" i="1" s="1"/>
  <c r="G490" i="1"/>
  <c r="C18" i="12" s="1"/>
  <c r="K324" i="1" l="1"/>
  <c r="H324" i="1" s="1"/>
  <c r="G487" i="1" s="1"/>
  <c r="C15" i="12" s="1"/>
  <c r="G482" i="1"/>
  <c r="C10" i="12" s="1"/>
  <c r="G430" i="1" l="1"/>
  <c r="G431" i="1" l="1"/>
  <c r="K433" i="1" s="1"/>
  <c r="K420" i="1" l="1"/>
  <c r="F420" i="1" s="1"/>
  <c r="H492" i="1" s="1"/>
  <c r="G488" i="1"/>
  <c r="C16" i="12" s="1"/>
  <c r="D445" i="1"/>
  <c r="H433" i="1"/>
  <c r="H452" i="1"/>
  <c r="H439" i="1"/>
</calcChain>
</file>

<file path=xl/sharedStrings.xml><?xml version="1.0" encoding="utf-8"?>
<sst xmlns="http://schemas.openxmlformats.org/spreadsheetml/2006/main" count="487" uniqueCount="446">
  <si>
    <t>Total Vacant Land -------------------------------------------</t>
  </si>
  <si>
    <t>5.2 Community Improvement and Development -------------------------------------------------------------------------------------------------------------------------------------------------------</t>
  </si>
  <si>
    <t>Total 1.1  Property Tax  
Information------------------------------------------------------</t>
  </si>
  <si>
    <t>Municipal Operating Grant (MOG) (4.1.1. Page 11) -----------------------------------------------------------------</t>
  </si>
  <si>
    <t>Total Local Revenue ------------------------------------------------------------------------------------------------------------</t>
  </si>
  <si>
    <t>Grand Total 1.0 Taxes and Related Revenue -------------------------------------------------------------------------------</t>
  </si>
  <si>
    <t xml:space="preserve">                    7.2.6.2 All Other  (please provide list) -------------------------------------------------------------------------------------------------------------------------------------------------------</t>
  </si>
  <si>
    <t xml:space="preserve">      7.2.6  Authorized Transfers to Reserves &amp; Other Funds:</t>
  </si>
  <si>
    <t xml:space="preserve">          1.2.2.6. Industrial &amp; Institutional W/S 
                      (e.g. Fish Plants, Hospitals)</t>
  </si>
  <si>
    <t>(Total of Boxes A, B and C)</t>
  </si>
  <si>
    <t>BOX C</t>
  </si>
  <si>
    <t>Please Calculate the Debt Servicing Ratio (DSR):</t>
  </si>
  <si>
    <t>Municipal Debt</t>
  </si>
  <si>
    <t>Local Revenue</t>
  </si>
  <si>
    <t>MOG</t>
  </si>
  <si>
    <t>+</t>
  </si>
  <si>
    <t>=</t>
  </si>
  <si>
    <t>DSR (%)</t>
  </si>
  <si>
    <t>7.1  Debt Charges From All Sources (from page 2)</t>
  </si>
  <si>
    <t xml:space="preserve"> Totals    </t>
  </si>
  <si>
    <r>
      <t>Municipal Annual Debt Payment (7.1.1 - Page 6)</t>
    </r>
    <r>
      <rPr>
        <b/>
        <sz val="10"/>
        <rFont val="Times New Roman"/>
        <family val="1"/>
      </rPr>
      <t xml:space="preserve"> ------------------------------------------------------------------------------------------------------</t>
    </r>
  </si>
  <si>
    <t>Total Taxes and Related Revenue (Page 9)-------------------------------------------------------------------------------------------------------------------------------------------------------</t>
  </si>
  <si>
    <t>Total Sales of Goods and Services (Page 10)-------------------------------------------------------------------------------------------------------------------------------------------------------</t>
  </si>
  <si>
    <t>Total Other Revenue from Own Sources (Page 10)-------------------------------------------------------------------------------------------------------------------------------------------------------</t>
  </si>
  <si>
    <t xml:space="preserve">       at a meeting held on the      </t>
  </si>
  <si>
    <t xml:space="preserve">            day of </t>
  </si>
  <si>
    <t>1.3  Other Tax Information</t>
  </si>
  <si>
    <t>Day</t>
  </si>
  <si>
    <t xml:space="preserve">          6.2.4   Swimming Pool -------------------------------------------------------------------------------------------------------------------------------------------------------</t>
  </si>
  <si>
    <t>Debt Servicing Ratio (DSR)</t>
  </si>
  <si>
    <t>Month</t>
  </si>
  <si>
    <t>Year</t>
  </si>
  <si>
    <t>Total Number of Household Units -------------------------------------------------------------------------------------------------------------------------------------------------------</t>
  </si>
  <si>
    <t>Total # of Comm./Non-residential Units -------------------------------------------------------------------------------------------------------------------------------------------------------</t>
  </si>
  <si>
    <t>Total 1.3 Other Taxes ------------------------------------------------------------------------------------------------------------------------------------------------------</t>
  </si>
  <si>
    <t>From The Municipal Budget Submission Form, the totals of the seven expenditure functions, the total expenditures, the totals of the five main revenue sources and the total revenues are found in the appropriate boxes below.</t>
  </si>
  <si>
    <t>Debt Servicing Ratio -------------------------------------------------------------------------------------------------------------------------------------------------------</t>
  </si>
  <si>
    <t>Name of Municipality</t>
  </si>
  <si>
    <t>TABLE OF CONTENTS</t>
  </si>
  <si>
    <t>Debt Charges Summary</t>
  </si>
  <si>
    <t>BEFORE CONTINUING:</t>
  </si>
  <si>
    <t>Expenditures</t>
  </si>
  <si>
    <t>1.1  Council</t>
  </si>
  <si>
    <t>1.2  General Administration</t>
  </si>
  <si>
    <t xml:space="preserve">1.5 Common Services </t>
  </si>
  <si>
    <t>2.0  PROTECTIVE SERVICES</t>
  </si>
  <si>
    <t>3.0  TRANSPORTATION SERVICES</t>
  </si>
  <si>
    <t>3.2 Road Transport</t>
  </si>
  <si>
    <t>4.0  ENVIRONMENTAL HEALTH</t>
  </si>
  <si>
    <t>6.2 Recreation Facilities</t>
  </si>
  <si>
    <t>7.0  FISCAL SERVICES</t>
  </si>
  <si>
    <t>7.2  Transfers to Authorized Reserves and other Funds</t>
  </si>
  <si>
    <t>Revenues</t>
  </si>
  <si>
    <t>1.0 TAXES AND RELATED REVENUES</t>
  </si>
  <si>
    <t xml:space="preserve">1.1.1  Residential Property Info.        </t>
  </si>
  <si>
    <t>Assessed Values</t>
  </si>
  <si>
    <t>Number of Properties</t>
  </si>
  <si>
    <t>Tax Rate</t>
  </si>
  <si>
    <t>Total Tax</t>
  </si>
  <si>
    <t xml:space="preserve">1.2.1  Residential Water and Sewage         </t>
  </si>
  <si>
    <t># Household Units</t>
  </si>
  <si>
    <t xml:space="preserve">1.3  Other Taxes </t>
  </si>
  <si>
    <t>4.1  Provincial Government Grants and Subsidies</t>
  </si>
  <si>
    <t>4.2  Federal Government Grants and Subsidies</t>
  </si>
  <si>
    <t>Local Revenue 1</t>
  </si>
  <si>
    <t>Local Revenue 2</t>
  </si>
  <si>
    <t>Local Revenue 3</t>
  </si>
  <si>
    <t>Summary of The Municipal Budget Submission Form</t>
  </si>
  <si>
    <t>Budget Year</t>
  </si>
  <si>
    <t>Loan Number</t>
  </si>
  <si>
    <t>Name of Creditor</t>
  </si>
  <si>
    <t>Original Principal</t>
  </si>
  <si>
    <t>Council Annual Payment</t>
  </si>
  <si>
    <t>Provincial Annual Payment</t>
  </si>
  <si>
    <t xml:space="preserve">          7.2.5  Capital Expenditure Out of Revenue:</t>
  </si>
  <si>
    <t>1.2.2 Commercial/Non-Residential Water and Sewage</t>
  </si>
  <si>
    <t># Comm. / Non-Res. Units</t>
  </si>
  <si>
    <t># Assessed the Tax</t>
  </si>
  <si>
    <t xml:space="preserve">          1.3.3. Utility Tax  </t>
  </si>
  <si>
    <t xml:space="preserve">          1.3.4. Municipal Utility (Sales) Tax  </t>
  </si>
  <si>
    <t xml:space="preserve">          1.3.5. Direct Seller Tax  </t>
  </si>
  <si>
    <t xml:space="preserve">          1.3.6. Other Authorized Taxes  </t>
  </si>
  <si>
    <t>TOTAL REVENUE</t>
  </si>
  <si>
    <t xml:space="preserve">          1.1.1.  Remuneration for Councillors ----------------------------------------------------------------------------------------------------------------------</t>
  </si>
  <si>
    <t xml:space="preserve">          1.1.2.  Travel  ----------------------------------------------------------------------------------------------------------------------</t>
  </si>
  <si>
    <t xml:space="preserve">          1.2.1.  Salaries ----------------------------------------------------------------------------------------------------------------------</t>
  </si>
  <si>
    <t xml:space="preserve">          1.2.2.  Employee Benefits -------------------------------------------------------------------------------------------------------------------------------------------------------</t>
  </si>
  <si>
    <t xml:space="preserve">          1.2.3.  Payroll Burden -------------------------------------------------------------------------------------------------------------------------------------------------------</t>
  </si>
  <si>
    <t xml:space="preserve">          1.2.4.  Travel -------------------------------------------------------------------------------------------------------------------------------------------------------</t>
  </si>
  <si>
    <t xml:space="preserve">          1.2.5.  Supplies -------------------------------------------------------------------------------------------------------------------------------------------------------</t>
  </si>
  <si>
    <t xml:space="preserve">          1.2.6.  Purchased Services (other than Insurance) -------------------------------------------------------------------------------------------------------------------------------------------------------</t>
  </si>
  <si>
    <t xml:space="preserve">          1.2.7.  Professional Services -------------------------------------------------------------------------------------------------------------------------------------------------------</t>
  </si>
  <si>
    <t xml:space="preserve">          1.2.8.  Insurance  -------------------------------------------------------------------------------------------------------------------------------------------------------</t>
  </si>
  <si>
    <t xml:space="preserve">          1.5.1   Engineering Services -------------------------------------------------------------------------------------------------------------------------------------------------------</t>
  </si>
  <si>
    <t xml:space="preserve">          1.5.2   General Maintenance -------------------------------------------------------------------------------------------------------------------------------------------------------</t>
  </si>
  <si>
    <t xml:space="preserve">          1.5.3   Professional Development and Training -------------------------------------------------------------------------------------------------------------------------------------------------------</t>
  </si>
  <si>
    <t xml:space="preserve">          1.5.4   Public Relations -------------------------------------------------------------------------------------------------------------------------------------------------------</t>
  </si>
  <si>
    <t>2.1  Fire Protection  -------------------------------------------------------------------------------------------------------------------------------------------------------</t>
  </si>
  <si>
    <t>2.2  Emergency Preparedness and Response -------------------------------------------------------------------------------------------------------------------------------------------------------</t>
  </si>
  <si>
    <t>2.3  Animal and Pest Control -------------------------------------------------------------------------------------------------------------------------------------------------------</t>
  </si>
  <si>
    <t>2.4  Municipal Enforcement -------------------------------------------------------------------------------------------------------------------------------------------------------</t>
  </si>
  <si>
    <t>2.5  Other Protective Services and Inspections -------------------------------------------------------------------------------------------------------------------------------------------------------</t>
  </si>
  <si>
    <t>TOTAL  2.0  PROTECTIVE SERVICES -------------------------------------------------------------------------------------------------------------------------------------------------------</t>
  </si>
  <si>
    <t>3.1 Vehicle and Fleet Maintenance -------------------------------------------------------------------------------------------------------------------------------------------------------</t>
  </si>
  <si>
    <t xml:space="preserve">          3.2.2  Snow Removal  -------------------------------------------------------------------------------------------------------------------------------------------------------</t>
  </si>
  <si>
    <t xml:space="preserve">          3.2.3  Street Lighting  -------------------------------------------------------------------------------------------------------------------------------------------------------</t>
  </si>
  <si>
    <t xml:space="preserve">          3.2.4  Traffic Services  -------------------------------------------------------------------------------------------------------------------------------------------------------</t>
  </si>
  <si>
    <t>3.3  Public Transit  -------------------------------------------------------------------------------------------------------------------------------------------------------</t>
  </si>
  <si>
    <t>Total 3.2  Road Transport  -------------------------------------------------------------------------------------------------------------------------------------------------------</t>
  </si>
  <si>
    <t>3.4  Other Transportation Services -------------------------------------------------------------------------------------------------------------------------------------------------------</t>
  </si>
  <si>
    <t>4.1  Water Supply -------------------------------------------------------------------------------------------------------------------------------------------------------</t>
  </si>
  <si>
    <t>4.2  Sewage Collection and Disposal -------------------------------------------------------------------------------------------------------------------------------------------------------</t>
  </si>
  <si>
    <t>4.3  Garbage and Waste Collection and Disposal -------------------------------------------------------------------------------------------------------------------------------------------------------</t>
  </si>
  <si>
    <t>4.4  Other Environmental Health Services -------------------------------------------------------------------------------------------------------------------------------------------------------</t>
  </si>
  <si>
    <t>TOTAL  4.0  ENVIRONMENTAL HEALTH -------------------------------------------------------------------------------------------------------------------------------------------------------</t>
  </si>
  <si>
    <t>5.1 Planning and Zoning -------------------------------------------------------------------------------------------------------------------------------------------------------</t>
  </si>
  <si>
    <t>5.3 Regional Development -------------------------------------------------------------------------------------------------------------------------------------------------------</t>
  </si>
  <si>
    <t>5.4 Tourism and Marketing -------------------------------------------------------------------------------------------------------------------------------------------------------</t>
  </si>
  <si>
    <t>5.5 Other Planning and Development -------------------------------------------------------------------------------------------------------------------------------------------------------</t>
  </si>
  <si>
    <t>TOTAL 5.0  PLANNING AND DEVELOPMENT -------------------------------------------------------------------------------------------------------------------------------------------------------</t>
  </si>
  <si>
    <t xml:space="preserve">          6.2.1   Recreation and Community Centres  -------------------------------------------------------------------------------------------------------------------------------------------------------</t>
  </si>
  <si>
    <t xml:space="preserve">          6.2.3   Stadium  -------------------------------------------------------------------------------------------------------------------------------------------------------</t>
  </si>
  <si>
    <t>Total 6.2 Recreation Facilities -------------------------------------------------------------------------------------------------------------------------------------------------------</t>
  </si>
  <si>
    <t>6.3 Cultural Facilities -------------------------------------------------------------------------------------------------------------------------------------------------------</t>
  </si>
  <si>
    <t>6.4  Recreation and Cultural Programs, Activities etc. -------------------------------------------------------------------------------------------------------------------------------------------------------</t>
  </si>
  <si>
    <t>6.5  Other Recreation and Cultural Services -------------------------------------------------------------------------------------------------------------------------------------------------------</t>
  </si>
  <si>
    <t>TOTAL 6.0  RECREATIONAL AND CULTURAL SERVICES -------------------------------------------------------------------------------------------------------------------------------------------------------</t>
  </si>
  <si>
    <t xml:space="preserve">          7.1.1  Municipal Annual Payment -------------------------------------------------------------------------------------------------------------------------------------------------------</t>
  </si>
  <si>
    <t xml:space="preserve">          7.1.2  Provincial Annual Payment -------------------------------------------------------------------------------------------------------------------------------------------------------</t>
  </si>
  <si>
    <t>Total  7.1  Debt Charges From All Sources -------------------------------------------------------------------------------------------------------------------------------------------------------</t>
  </si>
  <si>
    <t xml:space="preserve">          7.2.2  Operating Deficit of Prior Year  -------------------------------------------------------------------------------------------------------------------------------------------------------</t>
  </si>
  <si>
    <t xml:space="preserve">          7.2.3  Accumulated Deficit Reduction Plan -------------------------------------------------------------------------------------------------------------------------------------------------------</t>
  </si>
  <si>
    <t xml:space="preserve">          7.2.4  Discounts, Losses, Allowances  -------------------------------------------------------------------------------------------------------------------------------------------------------</t>
  </si>
  <si>
    <t>Total  7.2  Transfers to Authorized Reserves and Other Funds -------------------------------------------------------------------------------------------------------------------------------------------------------</t>
  </si>
  <si>
    <t>7.3  Bank Charges &amp; Other Fiscal Services -------------------------------------------------------------------------------------------------------------------------------------------------------</t>
  </si>
  <si>
    <t>2.1   Garbage Collection Fees -------------------------------------------------------------------------------------------------------------------------------------------------------</t>
  </si>
  <si>
    <t>2.2   Recreation and Cultural Services -------------------------------------------------------------------------------------------------------------------------------------------------------</t>
  </si>
  <si>
    <t xml:space="preserve">2.6   Tipping Fees -------------------------------------------------------------------------------------------------------------------------------------------------------  </t>
  </si>
  <si>
    <t>2.7   Water Supply -------------------------------------------------------------------------------------------------------------------------------------------------------</t>
  </si>
  <si>
    <t>2.5   Animal and Pest Control Fees -------------------------------------------------------------------------------------------------------------------------------------------------------</t>
  </si>
  <si>
    <t xml:space="preserve">2.8   Other Sales of Goods and Services -------------------------------------------------------------------------------------------------------------------------------------------------------  </t>
  </si>
  <si>
    <t>3.2.  Rental Income -------------------------------------------------------------------------------------------------------------------------------------------------------</t>
  </si>
  <si>
    <t>3.3  Interest from Investments -------------------------------------------------------------------------------------------------------------------------------------------------------</t>
  </si>
  <si>
    <t>3.4  Interest Collected on Overdue Accounts -------------------------------------------------------------------------------------------------------------------------------------------------------</t>
  </si>
  <si>
    <t>3.5  Other Revenue From Own Sources -------------------------------------------------------------------------------------------------------------------------------------------------------</t>
  </si>
  <si>
    <t>TOTAL 3.0  OTHER REVENUE FROM OWN SOURCES -------------------------------------------------------------------------------------------------------------------------------------------------------</t>
  </si>
  <si>
    <t xml:space="preserve">          4.1.1.  Municipal Operating Grant -------------------------------------------------------------------------------------------------------------------------------------------------------</t>
  </si>
  <si>
    <t xml:space="preserve">          4.1.2.  Provincial Portion of Debt Charges -------------------------------------------------------------------------------------------------------------------------------------------------------</t>
  </si>
  <si>
    <t>Total 4.1  Provincial Government Grants and Subsidies -------------------------------------------------------------------------------------------------------------------------------------------------------</t>
  </si>
  <si>
    <t>Total 4.2  Federal Government Grants and Subsidies-------------------------------------------------------------------------------------------------------------------------------------------------------</t>
  </si>
  <si>
    <t>TOTAL 4.0  GOVERNMENT TRANSFERS -------------------------------------------------------------------------------------------------------------------------------------------------------</t>
  </si>
  <si>
    <t>5.1.  Operating Surplus of Prior Year -------------------------------------------------------------------------------------------------------------------------------------------------------</t>
  </si>
  <si>
    <t>(See page 2)</t>
  </si>
  <si>
    <t xml:space="preserve">          1.2.1.1. # of Households (Not Connected)</t>
  </si>
  <si>
    <t>TOTAL 3.0 TRANSPORTATION SERVICES -------------------------------------------------------------------------------------------------------------------------------------------------------</t>
  </si>
  <si>
    <t>TOTAL 7.0  FISCAL SERVICES -------------------------------------------------------------------------------------------------------------------------------------------------------</t>
  </si>
  <si>
    <t>TOTAL 2.0  SALES OF GOODS AND SERVICES -------------------------------------------------------------------------------------------------------------------------------------------------------</t>
  </si>
  <si>
    <r>
      <t>1.1.2 Commercial/Non-Residential</t>
    </r>
    <r>
      <rPr>
        <sz val="12"/>
        <rFont val="Times New Roman"/>
        <family val="1"/>
      </rPr>
      <t xml:space="preserve"> </t>
    </r>
  </si>
  <si>
    <r>
      <t xml:space="preserve">2.0  SALES OF GOODS AND SERVICES </t>
    </r>
    <r>
      <rPr>
        <sz val="12"/>
        <rFont val="Times New Roman"/>
        <family val="1"/>
      </rPr>
      <t xml:space="preserve">                    </t>
    </r>
  </si>
  <si>
    <t>BOX A</t>
  </si>
  <si>
    <t>BOX B</t>
  </si>
  <si>
    <t xml:space="preserve">          1.2.2.1. # of Commercial/Non-Residential Units 
                      (Not Connected)</t>
  </si>
  <si>
    <t>Page 2</t>
  </si>
  <si>
    <t>Page 3</t>
  </si>
  <si>
    <t>Page 7</t>
  </si>
  <si>
    <t>Page 13</t>
  </si>
  <si>
    <t>Page 12</t>
  </si>
  <si>
    <t xml:space="preserve">          Debt Charges Summary-------------------------------------------------------------------</t>
  </si>
  <si>
    <t xml:space="preserve">          Expenditures--------------------------------------------------------------------------------</t>
  </si>
  <si>
    <t xml:space="preserve">          Summary of the Municipal Budget Submission Form---------------------------------</t>
  </si>
  <si>
    <t xml:space="preserve">          Revenues------------------------------------------------------------------------------------</t>
  </si>
  <si>
    <t xml:space="preserve">          Debt Servicing Ratio--------------------------------------------------------------------------</t>
  </si>
  <si>
    <t xml:space="preserve">1.1.3 Vacant Land </t>
  </si>
  <si>
    <t xml:space="preserve">The estimates reported in this submission were approved by the Council of the Municipality of </t>
  </si>
  <si>
    <t xml:space="preserve">      Total 7.2.6 Authorized Transfers to Reserves &amp; Other Funds ------------------------------------------------------------------------------------------------------</t>
  </si>
  <si>
    <t>1.0  General Government ----------------------------------------------------------------------------------</t>
  </si>
  <si>
    <t>2.0  Protective Services --------------------------------------------------------------------------------------</t>
  </si>
  <si>
    <t>3.0  Transportation  Services ------------------------------------------------------------------------</t>
  </si>
  <si>
    <t>4.0  Environmental Health -----------------------------------------------------------------------------------</t>
  </si>
  <si>
    <t>5.0  Planning and Development --------------------------------------------------------------------------</t>
  </si>
  <si>
    <t>6.0  Recreation and Cultural Services -----------------------------------------------------------------</t>
  </si>
  <si>
    <t>7.0  Fiscal Services ----------------------------------------------------------------------------------------------------------</t>
  </si>
  <si>
    <t>Total Expenditures --------------------------------------------------------------------------------------------------------------------------------------------------------------------------------------</t>
  </si>
  <si>
    <t>1.0  Taxes ---------------------------------------------------------------------------------------------------</t>
  </si>
  <si>
    <t>2.0  Sales of Goods and Services ------------------------------------------------------------------------</t>
  </si>
  <si>
    <t>3.0  Other Revenue From Own Sources -----------------------------------------------------------</t>
  </si>
  <si>
    <t>4.0  Government Transfers ----------------------------------------------------------------------------</t>
  </si>
  <si>
    <t>5.0  Other Transfers -------------------------------------------------------------------------------------</t>
  </si>
  <si>
    <t>Total Revenues --------------------------------------------------------------------------------------------------------------------------------------------------------------------------------------</t>
  </si>
  <si>
    <t>Purpose (Water,  Roads; etc.)</t>
  </si>
  <si>
    <t>Maturity Date 
(dd-month-yyyy)</t>
  </si>
  <si>
    <t xml:space="preserve">      Total 7.2.5  Capital Expenditure Out of Revenue -------------------------------------------------------------------------------------------------------------------------</t>
  </si>
  <si>
    <t>Signature of Mayor</t>
  </si>
  <si>
    <t>Signature of Clerk/Manager</t>
  </si>
  <si>
    <t xml:space="preserve">          3.2.1  Streets, Roads, Sidewalks, etc. -------------------------------------------------------------------------------------------------------------------------------------------------------</t>
  </si>
  <si>
    <t>Provincial Gas Tax Revenue (4.1.3. Page 11) ------------------------------------------------------------------------------------------------------------------------------------</t>
  </si>
  <si>
    <t xml:space="preserve">          4.1.3.  Provincial Gas Tax Revenue -------------------------------------------------------------------------------------------------------------------------------------------------------</t>
  </si>
  <si>
    <t>Provincial Gas Tax Revenue</t>
  </si>
  <si>
    <t xml:space="preserve">          4.1.4.  Other Provincial Grants and Subsidies  (Please attach list)-------------------------------------------------------------------------------------------------------------------------------------------------------</t>
  </si>
  <si>
    <t xml:space="preserve">         5.2.2.  Other (please provide list) ----------------------------------------------</t>
  </si>
  <si>
    <t xml:space="preserve">5.2.  Transfers from Authorized Reserves </t>
  </si>
  <si>
    <t xml:space="preserve">                    7.2.6.1  Canada Community Building Fund (Gas Tax) -------------------------------------------------------------------------------------------------------------------------------------------------------</t>
  </si>
  <si>
    <t xml:space="preserve">                    7.2.5.1  Canada Community Building Fund (Gas Tax) -------------------------------------------------------------------------------------------------------------------------------------------------------</t>
  </si>
  <si>
    <t xml:space="preserve">          4.2.1. Canada Community Building Fund (Gas Tax) -------------------------------------------------------------------------------------------------------------------------------------------------------</t>
  </si>
  <si>
    <t xml:space="preserve">          5.2.1.  Canada Community Building Fund (Gas Tax) -------------------------------------------------------------------------------------------------------------------------------------------------------</t>
  </si>
  <si>
    <t xml:space="preserve">1.0  GENERAL GOVERNMENT                  </t>
  </si>
  <si>
    <t>Total 1.1 Council -------------------------------------------------------------------------------------------------------------------------------------------------------</t>
  </si>
  <si>
    <t>Total 1.2 General Administration-------------------------------------------------------------------------------------------------------------------------------------------------------</t>
  </si>
  <si>
    <t>1.3  Municipal Elections &amp; By-elections-----------------------------------------------------------------------------------------------------------------------------------------------------</t>
  </si>
  <si>
    <t>1.4  Property Assessment Services-------------------------------------------------------------------------------------------------------------------------------------------------------</t>
  </si>
  <si>
    <t>Total 1.5 Common Services-------------------------------------------------------------------------------------------------------------------------------------------------------</t>
  </si>
  <si>
    <t>TOTAL  1.0  GENERAL GOVERNMENT-------------------------------------------------------------------------------------------------------------------------------------------------------</t>
  </si>
  <si>
    <r>
      <t>5.0 PLANNING AND DEVELOPMENT</t>
    </r>
    <r>
      <rPr>
        <sz val="12"/>
        <rFont val="Times New Roman"/>
        <family val="1"/>
      </rPr>
      <t xml:space="preserve">                                                                              </t>
    </r>
  </si>
  <si>
    <r>
      <t>6.0  RECREATION AND CULTURAL SERVICES</t>
    </r>
    <r>
      <rPr>
        <sz val="12"/>
        <rFont val="Times New Roman"/>
        <family val="1"/>
      </rPr>
      <t xml:space="preserve">                                                                              </t>
    </r>
  </si>
  <si>
    <t>TOTAL EXPENDITURES</t>
  </si>
  <si>
    <r>
      <t>1.1  Property Tax Information</t>
    </r>
    <r>
      <rPr>
        <sz val="12"/>
        <rFont val="Times New Roman"/>
        <family val="1"/>
      </rPr>
      <t xml:space="preserve"> </t>
    </r>
  </si>
  <si>
    <r>
      <t>3.0  OTHER REVENUE FROM OWN SOURCES</t>
    </r>
    <r>
      <rPr>
        <sz val="12"/>
        <rFont val="Times New Roman"/>
        <family val="1"/>
      </rPr>
      <t xml:space="preserve">                     </t>
    </r>
  </si>
  <si>
    <r>
      <t>4.0  GOVERNMENT TRANSFERS</t>
    </r>
    <r>
      <rPr>
        <sz val="12"/>
        <rFont val="Times New Roman"/>
        <family val="1"/>
      </rPr>
      <t xml:space="preserve">                                                       </t>
    </r>
  </si>
  <si>
    <r>
      <t>5.0  OTHER TRANSFERS</t>
    </r>
    <r>
      <rPr>
        <sz val="12"/>
        <rFont val="Times New Roman"/>
        <family val="1"/>
      </rPr>
      <t xml:space="preserve">                                                       </t>
    </r>
  </si>
  <si>
    <t>TOTAL 5.0  OTHER TRANSFERS -------------------------------------------------------------------------------------------------------------------------------------------------------</t>
  </si>
  <si>
    <r>
      <t>Step 1</t>
    </r>
    <r>
      <rPr>
        <b/>
        <sz val="14"/>
        <rFont val="Times New Roman"/>
        <family val="1"/>
      </rPr>
      <t>: Fill in the following information</t>
    </r>
  </si>
  <si>
    <r>
      <t>Step 2</t>
    </r>
    <r>
      <rPr>
        <b/>
        <sz val="14"/>
        <rFont val="Times New Roman"/>
        <family val="1"/>
      </rPr>
      <t>: DSR Calculation</t>
    </r>
  </si>
  <si>
    <t>4.5  Salaries -------------------------------------------------------------------------------------------------------------------------------------------------------</t>
  </si>
  <si>
    <t xml:space="preserve">          1.3.7. Tourist Accomodations Tax (By-Law Required, max 4% daily rate) </t>
  </si>
  <si>
    <t>2.6  Salaries -------------------------------------------------------------------------------------------------------------------------------------------------------</t>
  </si>
  <si>
    <t xml:space="preserve">          6.2.2   Parks, Playgrounds, Trails, etc.  -------------------------------------------------------------------------------------------------------------------------------------------------------</t>
  </si>
  <si>
    <t xml:space="preserve">          7.2.1  Provision for Uncollectible Taxes, Fees &amp; Charges ------------------------------------------------------------------------------------------------------------------------</t>
  </si>
  <si>
    <t xml:space="preserve">                    7.2.5.2 All Other (please provide list) -------------------------------------------------------------------------------------------------------------------------------------------------------</t>
  </si>
  <si>
    <t>1.2  Water and Sewage Fee Information</t>
  </si>
  <si>
    <t>Total 1.2.1 Residential  W/S Tax (Fee)-------------------------------------------------------------------------------------------------------------------------------------------------------</t>
  </si>
  <si>
    <t xml:space="preserve">          4.2.2.  Other Federal Grants and Subsidies 
                     (please provide list) -------------------------------------------------------------------------------------------------------------------------------------------------------</t>
  </si>
  <si>
    <t>6.1 Recreation Administration (Salaries) -------------------------------------------------------------------------------------------------------------------------------------------------------</t>
  </si>
  <si>
    <t>3.5  Salaries -------------------------------------------------------------------------------------------------------------------------------------------------------</t>
  </si>
  <si>
    <t>Municipal Revenue Sources</t>
  </si>
  <si>
    <t>Revenue Group</t>
  </si>
  <si>
    <t>Revenue Category</t>
  </si>
  <si>
    <t>Custom Category (if not listed)</t>
  </si>
  <si>
    <t>Total Assessed Value ($)</t>
  </si>
  <si>
    <t>Base Fee ($)</t>
  </si>
  <si>
    <t>Estimated Revenue ($)</t>
  </si>
  <si>
    <t>Occupancy Permit</t>
  </si>
  <si>
    <t>Fourplex</t>
  </si>
  <si>
    <t>Accessory Dwelling Unit (Suite)</t>
  </si>
  <si>
    <t>Other Residential</t>
  </si>
  <si>
    <t>ResidentialList</t>
  </si>
  <si>
    <t>CommercialList</t>
  </si>
  <si>
    <t>FeeList</t>
  </si>
  <si>
    <t>Single Detached</t>
  </si>
  <si>
    <t>Building Permit</t>
  </si>
  <si>
    <t>Semi Detached</t>
  </si>
  <si>
    <t>Development Permit</t>
  </si>
  <si>
    <t>Duplex</t>
  </si>
  <si>
    <t>Triplex</t>
  </si>
  <si>
    <t>Demolition Permit</t>
  </si>
  <si>
    <t>Electrical Permit</t>
  </si>
  <si>
    <t>Townhouse</t>
  </si>
  <si>
    <t>Plumbing Permit</t>
  </si>
  <si>
    <t>Condominium</t>
  </si>
  <si>
    <t>Sign Permit</t>
  </si>
  <si>
    <t>Apartment</t>
  </si>
  <si>
    <t>Fence Permit</t>
  </si>
  <si>
    <t>Mobile Home</t>
  </si>
  <si>
    <t>Deck Permit</t>
  </si>
  <si>
    <t>Pool Permit</t>
  </si>
  <si>
    <t>Row House</t>
  </si>
  <si>
    <t>Driveway Permit</t>
  </si>
  <si>
    <t>Cottage</t>
  </si>
  <si>
    <t>Accessory Building Permit</t>
  </si>
  <si>
    <t>Seasonal Residential</t>
  </si>
  <si>
    <t>Renovation Permit</t>
  </si>
  <si>
    <t>Change of Occupancy Permit</t>
  </si>
  <si>
    <t>Mixed Residential</t>
  </si>
  <si>
    <t>Subdivision Application</t>
  </si>
  <si>
    <t>Variance Application</t>
  </si>
  <si>
    <t>Discretionary Use Application</t>
  </si>
  <si>
    <t>Dog Licence</t>
  </si>
  <si>
    <t>Vendor Licence</t>
  </si>
  <si>
    <t>Taxi Licence</t>
  </si>
  <si>
    <t>Water Connection</t>
  </si>
  <si>
    <t>Sewer Connection</t>
  </si>
  <si>
    <t>Arena Rental</t>
  </si>
  <si>
    <t>Tax Certificate</t>
  </si>
  <si>
    <t>Other Fee</t>
  </si>
  <si>
    <t>Other Commercial</t>
  </si>
  <si>
    <t>Total Mil Rate Tax ($)</t>
  </si>
  <si>
    <t>Total Base Fee ($)</t>
  </si>
  <si>
    <t>Estimated Number of Applications</t>
  </si>
  <si>
    <t>Deck/Fence Permit</t>
  </si>
  <si>
    <t>Culvert/Ditch/Drain Permit</t>
  </si>
  <si>
    <t>Water Disconnection</t>
  </si>
  <si>
    <t xml:space="preserve">          1.2.1.2. Water and Sewage Fee  </t>
  </si>
  <si>
    <t xml:space="preserve">          1.2.1.4. Sewage Fee Only (if Separate Fee)</t>
  </si>
  <si>
    <t xml:space="preserve">          1.2.1.3. Water Fee Only (if Separate Fee)</t>
  </si>
  <si>
    <t xml:space="preserve">          1.2.1.5. Other Residential W/S Fee</t>
  </si>
  <si>
    <t>Fee</t>
  </si>
  <si>
    <t>Total Fee</t>
  </si>
  <si>
    <t>Total Base Fee</t>
  </si>
  <si>
    <t xml:space="preserve">          1.2.2.2. Water and Sewage Fee</t>
  </si>
  <si>
    <t xml:space="preserve">          1.2.2.3. Water Fee Only (if Separate Fee) </t>
  </si>
  <si>
    <t xml:space="preserve">          1.2.2.4. Sewage Fee Only (if Separate Fee)</t>
  </si>
  <si>
    <t xml:space="preserve">          1.2.2.5. Other Commercial/Non-Residential W/S Fee)
                       </t>
  </si>
  <si>
    <t>Total  1.2  Water and Sewage Fee -------------------------------------------------------------------------------------------------------------------------------------------------------</t>
  </si>
  <si>
    <t>Total 1.2.2 Commercial/Non-Residential Water and Sewage Fee -------------------------------------------------------------------------------------------------------------------------------------------------------</t>
  </si>
  <si>
    <t>Deadline for Council Adoption: December 1, 2026</t>
  </si>
  <si>
    <t>Deadline for Submission: December 31, 2026</t>
  </si>
  <si>
    <t xml:space="preserve">Automated Waste Collection Fee </t>
  </si>
  <si>
    <t xml:space="preserve">Revenue Group </t>
  </si>
  <si>
    <t>Tax Rate (per $1,000 Assessment) (Example 5.5)</t>
  </si>
  <si>
    <t>Fee ($)</t>
  </si>
  <si>
    <t xml:space="preserve">          1.3.1. Poll Tax  </t>
  </si>
  <si>
    <t>BusinessList</t>
  </si>
  <si>
    <t>Agricultural Operations</t>
  </si>
  <si>
    <t>Aquaculture Facility</t>
  </si>
  <si>
    <t>Auto Dealership</t>
  </si>
  <si>
    <t>Auto Repair Garage</t>
  </si>
  <si>
    <t>Banks and Financial Institutions</t>
  </si>
  <si>
    <t>Billboards</t>
  </si>
  <si>
    <t>Bulk Storage and Oil Companies</t>
  </si>
  <si>
    <t>Campground</t>
  </si>
  <si>
    <t>Commercial Wharf</t>
  </si>
  <si>
    <t>Communications Tower</t>
  </si>
  <si>
    <t>Convenience Store</t>
  </si>
  <si>
    <t>Daycare</t>
  </si>
  <si>
    <t>Fish Plant</t>
  </si>
  <si>
    <t>General Commercial</t>
  </si>
  <si>
    <t>Grocery Store</t>
  </si>
  <si>
    <t>Heavy Industrial</t>
  </si>
  <si>
    <t>Hotel/Motel</t>
  </si>
  <si>
    <t>Hotels and Motels</t>
  </si>
  <si>
    <t>Large Department Stores</t>
  </si>
  <si>
    <t>Light Industrial</t>
  </si>
  <si>
    <t>Manufacturing</t>
  </si>
  <si>
    <t>Marina</t>
  </si>
  <si>
    <t>Mining Operation</t>
  </si>
  <si>
    <t>Office Building</t>
  </si>
  <si>
    <t>Office Complex</t>
  </si>
  <si>
    <t>Oil &amp; Gas Service Industry</t>
  </si>
  <si>
    <t>Personal Care Homes</t>
  </si>
  <si>
    <t>Private Schools</t>
  </si>
  <si>
    <t>Port Facility</t>
  </si>
  <si>
    <t>Professional Office</t>
  </si>
  <si>
    <t>Professional Operations</t>
  </si>
  <si>
    <t>Quarry</t>
  </si>
  <si>
    <t>Recreational and Non-profit Facilities</t>
  </si>
  <si>
    <t>Restaurant</t>
  </si>
  <si>
    <t>Retail Store</t>
  </si>
  <si>
    <t>Self Storage</t>
  </si>
  <si>
    <t>Service Station</t>
  </si>
  <si>
    <t>Shopping Centre</t>
  </si>
  <si>
    <t>Short-Term Rental / Accommodation</t>
  </si>
  <si>
    <t>Warehouse</t>
  </si>
  <si>
    <t>Other</t>
  </si>
  <si>
    <r>
      <t xml:space="preserve">          1.3.2. Business Tax </t>
    </r>
    <r>
      <rPr>
        <b/>
        <sz val="12"/>
        <color rgb="FFFF0000"/>
        <rFont val="Times New Roman"/>
        <family val="1"/>
      </rPr>
      <t>(See Business Tax worksheet)</t>
    </r>
  </si>
  <si>
    <t>Percent (per $1,000 Assessment) (Example 5.5)</t>
  </si>
  <si>
    <t>Total Percent  Tax ($)</t>
  </si>
  <si>
    <r>
      <t xml:space="preserve">Department of Municipal and Community Affairs
</t>
    </r>
    <r>
      <rPr>
        <sz val="20"/>
        <rFont val="Times New Roman"/>
        <family val="1"/>
      </rPr>
      <t>Government of Newfoundland and Labrador</t>
    </r>
    <r>
      <rPr>
        <b/>
        <sz val="20"/>
        <rFont val="Times New Roman"/>
        <family val="1"/>
      </rPr>
      <t xml:space="preserve">
Calendar Year: 2027</t>
    </r>
  </si>
  <si>
    <r>
      <t xml:space="preserve">3.1   Assessments, Levies, Fees and Charges </t>
    </r>
    <r>
      <rPr>
        <b/>
        <sz val="12"/>
        <color rgb="FFFF0000"/>
        <rFont val="Times New Roman"/>
        <family val="1"/>
      </rPr>
      <t>(See Assessment, Levies, Fees and Charges worksheet)</t>
    </r>
    <r>
      <rPr>
        <b/>
        <sz val="12"/>
        <rFont val="Times New Roman"/>
        <family val="1"/>
      </rPr>
      <t>------------------------------------------------------------------------------------------------------------------------------------------</t>
    </r>
  </si>
  <si>
    <t>Vacant Land: Base Amount + Percent</t>
  </si>
  <si>
    <t>Vacant Land: Percent</t>
  </si>
  <si>
    <t>2.4   Transportation Services -------------------------------------------------------------------------------------------------------------------------------------------------------</t>
  </si>
  <si>
    <t xml:space="preserve">   2.3.1   Fire Protection Service Fees (Within Municipal Boundary) -----------------------------------------------------------------------------------</t>
  </si>
  <si>
    <t xml:space="preserve">   2.3.2   Fire Protection Service Fees (Outside Municipal Boundary) ---------------------------------------------------------------------------------------------------------------------------------------</t>
  </si>
  <si>
    <r>
      <t xml:space="preserve">1. Transcribe </t>
    </r>
    <r>
      <rPr>
        <b/>
        <sz val="10"/>
        <rFont val="Times New Roman"/>
        <family val="1"/>
      </rPr>
      <t>BOTH the above totals for Council Annual Payment and Provincial Annual Payment</t>
    </r>
    <r>
      <rPr>
        <sz val="10"/>
        <rFont val="Times New Roman"/>
        <family val="1"/>
      </rPr>
      <t xml:space="preserve"> to the appropriate boxes in section “7.1 Debt Charges From All Sources” of  “7.0 FISCAL SERVICES”.</t>
    </r>
  </si>
  <si>
    <t xml:space="preserve"> 2. Transcribe the above total of “Provincial Annual Payment” to sub-section 4.1.2  “Provincial Portion of Debt Charges”  found in the section “4.1 Provincial Government Grants and Subsidies”.</t>
  </si>
  <si>
    <t>Home Based</t>
  </si>
  <si>
    <t>Construction</t>
  </si>
  <si>
    <t>Bed and Breakfast</t>
  </si>
  <si>
    <t>2.3    Fire Protection Service Fees</t>
  </si>
  <si>
    <t>Total 2.3 Fire Protection Service Fees -------------------------------------------------------------------------------------------------------------------------------------------------------</t>
  </si>
  <si>
    <t>·Enter information only in designated input cells. </t>
  </si>
  <si>
    <t>·Do not overwrite cells containing formulas. </t>
  </si>
  <si>
    <t>·Totals and calculations are performed automatically. </t>
  </si>
  <si>
    <t>·Information entered in one area of the workbook may automatically update related sections. </t>
  </si>
  <si>
    <t>·Complete the new Residential Property Tax, Commercial Property Tax, Business Tax, and Assessments, Levies, Fees and Charges worksheets as applicable. </t>
  </si>
  <si>
    <t>·Select categories from drop-down lists where available. </t>
  </si>
  <si>
    <t>·Enter property counts, assessed values, tax rates, fees, and other requested information. </t>
  </si>
  <si>
    <t>·Estimated revenues are calculated automatically and transferred to the Budget Form. </t>
  </si>
  <si>
    <t>·There is no need to manually transfer totals between worksheets. </t>
  </si>
  <si>
    <t>·Enter expenditure estimates directly within the Budget Form. </t>
  </si>
  <si>
    <t>·Use the most appropriate expenditure category available. </t>
  </si>
  <si>
    <t>·Section totals and summary totals are calculated automatically. </t>
  </si>
  <si>
    <t>·Do not enter values in total or formula cells. </t>
  </si>
  <si>
    <t>·Enter debt information in the Debt Charges Summary section. </t>
  </si>
  <si>
    <t>·Debt information automatically updates Financial Services and the Debt Servicing Ratio calculations. </t>
  </si>
  <si>
    <t>·No manual DSR calculation is required. </t>
  </si>
  <si>
    <t>·Review all revenue sources and expenditure estimates. </t>
  </si>
  <si>
    <t>·Confirm debt information is complete. </t>
  </si>
  <si>
    <t>·Review the Summary of the Municipal Budget Submission Form. </t>
  </si>
  <si>
    <t>·Retain supporting documentation for municipal records. </t>
  </si>
  <si>
    <t>·Use the Tab key to move between cells. </t>
  </si>
  <si>
    <t>·Use drop-down lists where provided. </t>
  </si>
  <si>
    <t>·Most numbers can be entered without dollar signs or commas. </t>
  </si>
  <si>
    <r>
      <t>GENERAL WORKBOOK INFORMATION</t>
    </r>
    <r>
      <rPr>
        <u/>
        <sz val="14"/>
        <color rgb="FF1F4E79"/>
        <rFont val="Arial"/>
        <family val="2"/>
      </rPr>
      <t> </t>
    </r>
  </si>
  <si>
    <r>
      <t>EXPENDITURE SECTION</t>
    </r>
    <r>
      <rPr>
        <u/>
        <sz val="14"/>
        <color rgb="FF1F4E79"/>
        <rFont val="Arial"/>
        <family val="2"/>
      </rPr>
      <t> </t>
    </r>
  </si>
  <si>
    <r>
      <t>REVENUE WORKSHEETS</t>
    </r>
    <r>
      <rPr>
        <u/>
        <sz val="14"/>
        <color rgb="FF1F4E79"/>
        <rFont val="Arial"/>
        <family val="2"/>
      </rPr>
      <t> </t>
    </r>
  </si>
  <si>
    <r>
      <t>DEBT CHARGES AND DSR</t>
    </r>
    <r>
      <rPr>
        <u/>
        <sz val="14"/>
        <color rgb="FF1F4E79"/>
        <rFont val="Arial"/>
        <family val="2"/>
      </rPr>
      <t> </t>
    </r>
  </si>
  <si>
    <r>
      <t>BEFORE FINALIZING THE BUDGET</t>
    </r>
    <r>
      <rPr>
        <u/>
        <sz val="14"/>
        <color rgb="FF1F4E79"/>
        <rFont val="Arial"/>
        <family val="2"/>
      </rPr>
      <t> </t>
    </r>
  </si>
  <si>
    <r>
      <t>TIPS FOR NEW EXCEL USERS</t>
    </r>
    <r>
      <rPr>
        <u/>
        <sz val="14"/>
        <color rgb="FF1F4E79"/>
        <rFont val="Arial"/>
        <family val="2"/>
      </rPr>
      <t> </t>
    </r>
  </si>
  <si>
    <t>This workbook has been designed to assist municipalities in preparing and submitting their annual budget. Automated calculations, drop-down menus, and linked schedules reduce manual data entry and improve accuracy.  If you have questions or are unsure how to complete any section of the workbook, please reach out to our team for assistance before submitting your budget.</t>
  </si>
  <si>
    <t>·Gray cells contain formulas or automatically generated information and will populate based on information entered elsewhere in the workbook.</t>
  </si>
  <si>
    <r>
      <t xml:space="preserve"> MUNICIPAL BUDGET WORKBOOK INSTRUCTIONS</t>
    </r>
    <r>
      <rPr>
        <sz val="18"/>
        <color theme="4" tint="-0.249977111117893"/>
        <rFont val="Arial"/>
        <family val="2"/>
      </rPr>
      <t> </t>
    </r>
  </si>
  <si>
    <t>Residential Revenue Category</t>
  </si>
  <si>
    <t xml:space="preserve">Business Revenue Category </t>
  </si>
  <si>
    <t>Residential Assessment and Taxation Inputs (1.1.1 and 1.1.3)</t>
  </si>
  <si>
    <t>Assessment and Fee inputs (1.1.2 and 1.1.3)</t>
  </si>
  <si>
    <t>Business Tax (1.3.2)</t>
  </si>
  <si>
    <t>Assessments, Levies, Fees and Charges (3.1)</t>
  </si>
  <si>
    <t>General Government</t>
  </si>
  <si>
    <t>Protective Services</t>
  </si>
  <si>
    <t>Transportation Services</t>
  </si>
  <si>
    <t>Environmental Health</t>
  </si>
  <si>
    <t>Planning and Development</t>
  </si>
  <si>
    <t>Recreation and Culture Services</t>
  </si>
  <si>
    <t>Fiscal Services</t>
  </si>
  <si>
    <t>Taxes</t>
  </si>
  <si>
    <t>Sales of Goods and Services</t>
  </si>
  <si>
    <t>Other Revenue from Own Sources</t>
  </si>
  <si>
    <t>Government Transfers</t>
  </si>
  <si>
    <t>Other Transfers</t>
  </si>
  <si>
    <t>Revenue</t>
  </si>
  <si>
    <t>Residential Property Tax: Supplementary Assessment Percent</t>
  </si>
  <si>
    <t>Residential Property Tax: Supplementary Assessment Base Amount +Percent</t>
  </si>
  <si>
    <t xml:space="preserve">          Instructions--------------------------------------------------------------------------------</t>
  </si>
  <si>
    <t>General Instructions</t>
  </si>
  <si>
    <t>i</t>
  </si>
  <si>
    <t>·Regarding 2.3 - fire revenues from outside your municipal boundardy is intended to refected contractal services to another municipality.  </t>
  </si>
  <si>
    <t>1.1.1.2. Residential Grants in Lieu</t>
  </si>
  <si>
    <t>1.1.1.3. Residential Exempt Properties</t>
  </si>
  <si>
    <r>
      <t xml:space="preserve">1.1.1.1 Residential Property 
Info </t>
    </r>
    <r>
      <rPr>
        <b/>
        <sz val="12"/>
        <color rgb="FFFF0000"/>
        <rFont val="Times New Roman"/>
        <family val="1"/>
      </rPr>
      <t>(see Residential Property Tax Worksheet)</t>
    </r>
    <r>
      <rPr>
        <b/>
        <sz val="12"/>
        <rFont val="Times New Roman"/>
        <family val="1"/>
      </rPr>
      <t xml:space="preserve"> ------------------------</t>
    </r>
  </si>
  <si>
    <r>
      <t xml:space="preserve">1.1.2.1 Commercial/Non-Residential
</t>
    </r>
    <r>
      <rPr>
        <b/>
        <sz val="12"/>
        <color rgb="FFFF0000"/>
        <rFont val="Times New Roman"/>
        <family val="1"/>
      </rPr>
      <t>(See Commercial Property Tax Worksheet</t>
    </r>
    <r>
      <rPr>
        <sz val="12"/>
        <color rgb="FFFF0000"/>
        <rFont val="Times New Roman"/>
        <family val="1"/>
      </rPr>
      <t>)</t>
    </r>
    <r>
      <rPr>
        <sz val="12"/>
        <rFont val="Times New Roman"/>
        <family val="1"/>
      </rPr>
      <t>------</t>
    </r>
    <r>
      <rPr>
        <b/>
        <sz val="12"/>
        <rFont val="Times New Roman"/>
        <family val="1"/>
      </rPr>
      <t>-----</t>
    </r>
  </si>
  <si>
    <t>1.1.2.2. Non-Residential Grants in Lieu</t>
  </si>
  <si>
    <t>1.1.2.3. Tax Agreements</t>
  </si>
  <si>
    <t>1.1.1.4. Non-Residential Exempt Properties</t>
  </si>
  <si>
    <t>Commercial/Non-Residential Revenue Category</t>
  </si>
  <si>
    <t>Percent</t>
  </si>
  <si>
    <t>Base Amount +Percent</t>
  </si>
  <si>
    <t>Supplementary Assessment Percent</t>
  </si>
  <si>
    <t>Supplementary Assessment Base Amount +Percent</t>
  </si>
  <si>
    <t>Base Amount (Small Structures)</t>
  </si>
  <si>
    <t>Percent (Farms)</t>
  </si>
  <si>
    <t>Base Fee</t>
  </si>
  <si>
    <r>
      <t>Residential Vacant Land</t>
    </r>
    <r>
      <rPr>
        <b/>
        <sz val="12"/>
        <color rgb="FFFF0000"/>
        <rFont val="Times New Roman"/>
        <family val="1"/>
      </rPr>
      <t xml:space="preserve">  (see Residential Property Tax Worksheet)</t>
    </r>
    <r>
      <rPr>
        <b/>
        <sz val="12"/>
        <rFont val="Times New Roman"/>
        <family val="1"/>
      </rPr>
      <t xml:space="preserve">  </t>
    </r>
  </si>
  <si>
    <r>
      <t xml:space="preserve">Commercial Vacant Land </t>
    </r>
    <r>
      <rPr>
        <b/>
        <sz val="12"/>
        <color rgb="FFFF0000"/>
        <rFont val="Times New Roman"/>
        <family val="1"/>
      </rPr>
      <t>(See Commercial Property Tax Worksheet)</t>
    </r>
    <r>
      <rPr>
        <b/>
        <sz val="12"/>
        <rFont val="Times New Roman"/>
        <family val="1"/>
      </rPr>
      <t xml:space="preserve"> </t>
    </r>
  </si>
  <si>
    <t xml:space="preserve">Total Residential Property Info-------        </t>
  </si>
  <si>
    <t xml:space="preserve">Total Commercial/Non-Residential Property Info-----------------------------        </t>
  </si>
  <si>
    <t>5.6  Salaries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</si>
</sst>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d\-mmm\-yyyy"/>
    <numFmt numFmtId="166" formatCode="0.0%"/>
    <numFmt numFmtId="167" formatCode="_-* #,##0_-;\-* #,##0_-;_-* &quot;-&quot;_-;_-@_-"/>
    <numFmt numFmtId="168" formatCode="_(&quot;$&quot;* #,##0_);_(&quot;$&quot;* \(#,##0\);_(&quot;$&quot;* &quot;-&quot;??_);_(@_)"/>
  </numFmts>
  <fonts count="67" x14ac:knownFonts="1">
    <font>
      <sz val="10"/>
      <name val="Arial"/>
    </font>
    <font>
      <sz val="10"/>
      <name val="Arial"/>
      <family val="2"/>
    </font>
    <font>
      <sz val="8"/>
      <name val="Arial"/>
      <family val="2"/>
    </font>
    <font>
      <u/>
      <sz val="10"/>
      <color indexed="12"/>
      <name val="Arial"/>
      <family val="2"/>
    </font>
    <font>
      <sz val="10"/>
      <name val="Times New Roman"/>
      <family val="1"/>
    </font>
    <font>
      <sz val="9"/>
      <color indexed="18"/>
      <name val="Times New Roman"/>
      <family val="1"/>
    </font>
    <font>
      <sz val="12"/>
      <name val="Times New Roman"/>
      <family val="1"/>
    </font>
    <font>
      <b/>
      <sz val="20"/>
      <name val="Times New Roman"/>
      <family val="1"/>
    </font>
    <font>
      <b/>
      <sz val="12"/>
      <name val="Times New Roman"/>
      <family val="1"/>
    </font>
    <font>
      <sz val="11"/>
      <name val="Times New Roman"/>
      <family val="1"/>
    </font>
    <font>
      <sz val="9"/>
      <name val="Times New Roman"/>
      <family val="1"/>
    </font>
    <font>
      <u/>
      <sz val="12"/>
      <name val="Times New Roman"/>
      <family val="1"/>
    </font>
    <font>
      <b/>
      <sz val="17"/>
      <name val="Times New Roman"/>
      <family val="1"/>
    </font>
    <font>
      <b/>
      <sz val="9"/>
      <name val="Times New Roman"/>
      <family val="1"/>
    </font>
    <font>
      <b/>
      <sz val="11"/>
      <name val="Times New Roman"/>
      <family val="1"/>
    </font>
    <font>
      <b/>
      <sz val="10"/>
      <name val="Times New Roman"/>
      <family val="1"/>
    </font>
    <font>
      <b/>
      <sz val="16"/>
      <name val="Times New Roman"/>
      <family val="1"/>
    </font>
    <font>
      <b/>
      <sz val="6"/>
      <name val="Times New Roman"/>
      <family val="1"/>
    </font>
    <font>
      <sz val="6"/>
      <name val="Times New Roman"/>
      <family val="1"/>
    </font>
    <font>
      <b/>
      <sz val="15"/>
      <name val="Times New Roman"/>
      <family val="1"/>
    </font>
    <font>
      <b/>
      <sz val="14"/>
      <name val="Times New Roman"/>
      <family val="1"/>
    </font>
    <font>
      <b/>
      <sz val="26"/>
      <name val="Times New Roman"/>
      <family val="1"/>
    </font>
    <font>
      <sz val="14"/>
      <color indexed="8"/>
      <name val="Arial"/>
      <family val="2"/>
    </font>
    <font>
      <b/>
      <u/>
      <sz val="12"/>
      <name val="Times New Roman"/>
      <family val="1"/>
    </font>
    <font>
      <sz val="12"/>
      <name val="Arial"/>
      <family val="2"/>
    </font>
    <font>
      <b/>
      <sz val="11.5"/>
      <name val="Times New Roman"/>
      <family val="1"/>
    </font>
    <font>
      <sz val="11.5"/>
      <name val="Times New Roman"/>
      <family val="1"/>
    </font>
    <font>
      <sz val="12"/>
      <color rgb="FFFF0000"/>
      <name val="Times New Roman"/>
      <family val="1"/>
    </font>
    <font>
      <sz val="12"/>
      <color indexed="20"/>
      <name val="Times New Roman"/>
      <family val="1"/>
    </font>
    <font>
      <b/>
      <sz val="18"/>
      <name val="Times New Roman"/>
      <family val="1"/>
    </font>
    <font>
      <b/>
      <u/>
      <sz val="14"/>
      <name val="Times New Roman"/>
      <family val="1"/>
    </font>
    <font>
      <b/>
      <sz val="12"/>
      <color rgb="FFFF0000"/>
      <name val="Times New Roman"/>
      <family val="1"/>
    </font>
    <font>
      <b/>
      <sz val="17"/>
      <color rgb="FFFF0000"/>
      <name val="Times New Roman"/>
      <family val="1"/>
    </font>
    <font>
      <b/>
      <sz val="19"/>
      <color theme="1"/>
      <name val="Times New Roman"/>
      <family val="1"/>
    </font>
    <font>
      <sz val="20"/>
      <name val="Times New Roman"/>
      <family val="1"/>
    </font>
    <font>
      <sz val="10"/>
      <name val="Arial"/>
      <family val="2"/>
    </font>
    <font>
      <sz val="11"/>
      <color theme="3" tint="-0.499984740745262"/>
      <name val="Calibri"/>
      <family val="2"/>
      <scheme val="minor"/>
    </font>
    <font>
      <sz val="11"/>
      <name val="Segoe UI"/>
      <family val="2"/>
    </font>
    <font>
      <b/>
      <sz val="10"/>
      <name val="Arial"/>
      <family val="2"/>
    </font>
    <font>
      <b/>
      <sz val="11"/>
      <color rgb="FF1F1F1F"/>
      <name val="Calibri"/>
      <family val="2"/>
    </font>
    <font>
      <b/>
      <sz val="11"/>
      <color theme="3" tint="-0.499984740745262"/>
      <name val="Calibri"/>
      <family val="2"/>
      <scheme val="minor"/>
    </font>
    <font>
      <sz val="12"/>
      <color theme="1"/>
      <name val="Times New Roman"/>
      <family val="1"/>
    </font>
    <font>
      <b/>
      <sz val="12"/>
      <name val="Arial"/>
      <family val="2"/>
    </font>
    <font>
      <sz val="11"/>
      <name val="Arial"/>
      <family val="2"/>
    </font>
    <font>
      <sz val="14"/>
      <color rgb="FF000000"/>
      <name val="Arial"/>
      <family val="2"/>
    </font>
    <font>
      <sz val="11"/>
      <color rgb="FF000000"/>
      <name val="Arial"/>
      <family val="2"/>
    </font>
    <font>
      <b/>
      <u/>
      <sz val="14"/>
      <color rgb="FF1F4E79"/>
      <name val="Arial"/>
      <family val="2"/>
    </font>
    <font>
      <u/>
      <sz val="14"/>
      <color rgb="FF1F4E79"/>
      <name val="Arial"/>
      <family val="2"/>
    </font>
    <font>
      <b/>
      <sz val="18"/>
      <color theme="4" tint="-0.249977111117893"/>
      <name val="Arial"/>
      <family val="2"/>
    </font>
    <font>
      <sz val="18"/>
      <color theme="4" tint="-0.249977111117893"/>
      <name val="Arial"/>
      <family val="2"/>
    </font>
    <font>
      <sz val="12"/>
      <color theme="3" tint="-0.499984740745262"/>
      <name val="Arial"/>
      <family val="2"/>
    </font>
    <font>
      <b/>
      <sz val="12"/>
      <color rgb="FF1F1F1F"/>
      <name val="Arial"/>
      <family val="2"/>
    </font>
    <font>
      <b/>
      <sz val="12"/>
      <color theme="1"/>
      <name val="Arial"/>
      <family val="2"/>
    </font>
    <font>
      <sz val="12"/>
      <color rgb="FFFF0000"/>
      <name val="Arial"/>
      <family val="2"/>
    </font>
    <font>
      <b/>
      <sz val="12"/>
      <color theme="4" tint="-0.499984740745262"/>
      <name val="Times New Roman"/>
      <family val="1"/>
    </font>
    <font>
      <u/>
      <sz val="12"/>
      <color indexed="12"/>
      <name val="Times New Roman"/>
      <family val="1"/>
    </font>
    <font>
      <sz val="12"/>
      <color indexed="12"/>
      <name val="Times New Roman"/>
      <family val="1"/>
    </font>
    <font>
      <sz val="10"/>
      <color theme="4" tint="-0.499984740745262"/>
      <name val="Times New Roman"/>
      <family val="1"/>
    </font>
    <font>
      <sz val="9"/>
      <color theme="4" tint="-0.499984740745262"/>
      <name val="Times New Roman"/>
      <family val="1"/>
    </font>
    <font>
      <sz val="12"/>
      <color theme="4" tint="-0.499984740745262"/>
      <name val="Times New Roman"/>
      <family val="1"/>
    </font>
    <font>
      <u/>
      <sz val="12"/>
      <color theme="4" tint="-0.499984740745262"/>
      <name val="Times New Roman"/>
      <family val="1"/>
    </font>
    <font>
      <b/>
      <u/>
      <sz val="12"/>
      <color theme="4" tint="-0.499984740745262"/>
      <name val="Times New Roman"/>
      <family val="1"/>
    </font>
    <font>
      <b/>
      <sz val="17"/>
      <color theme="4" tint="-0.499984740745262"/>
      <name val="Times New Roman"/>
      <family val="1"/>
    </font>
    <font>
      <sz val="14"/>
      <color theme="4" tint="-0.499984740745262"/>
      <name val="Times New Roman"/>
      <family val="1"/>
    </font>
    <font>
      <b/>
      <sz val="18"/>
      <color theme="4" tint="-0.499984740745262"/>
      <name val="Times New Roman"/>
      <family val="1"/>
    </font>
    <font>
      <b/>
      <sz val="26"/>
      <color theme="4" tint="-0.499984740745262"/>
      <name val="Times New Roman"/>
      <family val="1"/>
    </font>
    <font>
      <b/>
      <sz val="8"/>
      <name val="Times New Roman"/>
      <family val="1"/>
    </font>
  </fonts>
  <fills count="18">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1"/>
        <bgColor indexed="64"/>
      </patternFill>
    </fill>
    <fill>
      <patternFill patternType="solid">
        <fgColor theme="8" tint="0.59999389629810485"/>
        <bgColor indexed="64"/>
      </patternFill>
    </fill>
    <fill>
      <patternFill patternType="solid">
        <fgColor theme="9" tint="0.79998168889431442"/>
        <bgColor indexed="64"/>
      </patternFill>
    </fill>
  </fills>
  <borders count="51">
    <border>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bottom style="thin">
        <color indexed="64"/>
      </bottom>
      <diagonal/>
    </border>
    <border>
      <left/>
      <right style="thin">
        <color indexed="64"/>
      </right>
      <top style="double">
        <color indexed="64"/>
      </top>
      <bottom style="double">
        <color indexed="64"/>
      </bottom>
      <diagonal/>
    </border>
    <border>
      <left/>
      <right style="thin">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double">
        <color indexed="64"/>
      </bottom>
      <diagonal/>
    </border>
  </borders>
  <cellStyleXfs count="5">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9" fontId="1" fillId="0" borderId="0" applyFont="0" applyFill="0" applyBorder="0" applyAlignment="0" applyProtection="0"/>
    <xf numFmtId="44" fontId="35" fillId="0" borderId="0" applyFont="0" applyFill="0" applyBorder="0" applyAlignment="0" applyProtection="0"/>
  </cellStyleXfs>
  <cellXfs count="393">
    <xf numFmtId="0" fontId="0" fillId="0" borderId="0" xfId="0"/>
    <xf numFmtId="0" fontId="4" fillId="0" borderId="0" xfId="0" applyFont="1" applyAlignment="1">
      <alignment vertical="center" wrapText="1"/>
    </xf>
    <xf numFmtId="7" fontId="4" fillId="0" borderId="0" xfId="0" applyNumberFormat="1" applyFont="1" applyAlignment="1">
      <alignment vertical="center" wrapText="1"/>
    </xf>
    <xf numFmtId="7" fontId="6" fillId="0" borderId="0" xfId="0" applyNumberFormat="1" applyFont="1" applyAlignment="1">
      <alignment vertical="center" wrapText="1"/>
    </xf>
    <xf numFmtId="0" fontId="6" fillId="0" borderId="0" xfId="0" applyFont="1" applyAlignment="1">
      <alignment vertical="center" wrapText="1"/>
    </xf>
    <xf numFmtId="7" fontId="10" fillId="0" borderId="0" xfId="0" applyNumberFormat="1" applyFont="1" applyAlignment="1">
      <alignment vertical="center" wrapText="1"/>
    </xf>
    <xf numFmtId="0" fontId="10" fillId="0" borderId="0" xfId="0" applyFont="1" applyAlignment="1">
      <alignment vertical="center" wrapText="1"/>
    </xf>
    <xf numFmtId="0" fontId="6" fillId="0" borderId="0" xfId="0" applyFont="1" applyAlignment="1">
      <alignment horizontal="left" vertical="center" wrapText="1"/>
    </xf>
    <xf numFmtId="8" fontId="6" fillId="0" borderId="0" xfId="0" applyNumberFormat="1" applyFont="1" applyAlignment="1">
      <alignment horizontal="left" vertical="center" wrapText="1"/>
    </xf>
    <xf numFmtId="8" fontId="4" fillId="0" borderId="0" xfId="0" applyNumberFormat="1" applyFont="1" applyAlignment="1">
      <alignment horizontal="left" vertical="center" wrapText="1"/>
    </xf>
    <xf numFmtId="7" fontId="6" fillId="0" borderId="0" xfId="0" applyNumberFormat="1" applyFont="1" applyAlignment="1">
      <alignment horizontal="left" vertical="center" wrapText="1"/>
    </xf>
    <xf numFmtId="8" fontId="8" fillId="0" borderId="8" xfId="0" applyNumberFormat="1" applyFont="1" applyBorder="1" applyAlignment="1">
      <alignment horizontal="center" vertical="center" wrapText="1"/>
    </xf>
    <xf numFmtId="8" fontId="19" fillId="0" borderId="0" xfId="0" applyNumberFormat="1" applyFont="1" applyAlignment="1">
      <alignment horizontal="left" vertical="center" wrapText="1"/>
    </xf>
    <xf numFmtId="7" fontId="21" fillId="0" borderId="0" xfId="0" applyNumberFormat="1" applyFont="1" applyAlignment="1">
      <alignment vertical="center" wrapText="1"/>
    </xf>
    <xf numFmtId="0" fontId="21" fillId="0" borderId="0" xfId="0" applyFont="1" applyAlignment="1">
      <alignment vertical="center" wrapText="1"/>
    </xf>
    <xf numFmtId="8" fontId="25"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7" fontId="8" fillId="0" borderId="0" xfId="0" applyNumberFormat="1" applyFont="1" applyAlignment="1">
      <alignment vertical="center" wrapText="1"/>
    </xf>
    <xf numFmtId="0" fontId="8" fillId="0" borderId="0" xfId="0" applyFont="1" applyAlignment="1">
      <alignment vertical="center" wrapText="1"/>
    </xf>
    <xf numFmtId="8" fontId="10" fillId="0" borderId="8" xfId="0" applyNumberFormat="1" applyFont="1" applyBorder="1" applyAlignment="1" applyProtection="1">
      <alignment horizontal="right" vertical="center" wrapText="1"/>
      <protection locked="0"/>
    </xf>
    <xf numFmtId="6" fontId="10" fillId="0" borderId="8" xfId="0" applyNumberFormat="1" applyFont="1" applyBorder="1" applyAlignment="1" applyProtection="1">
      <alignment horizontal="right" vertical="center" wrapText="1"/>
      <protection locked="0"/>
    </xf>
    <xf numFmtId="0" fontId="10" fillId="0" borderId="8" xfId="0" applyFont="1" applyBorder="1" applyAlignment="1" applyProtection="1">
      <alignment horizontal="right" vertical="center" wrapText="1"/>
      <protection locked="0"/>
    </xf>
    <xf numFmtId="38" fontId="10" fillId="0" borderId="8" xfId="0" applyNumberFormat="1" applyFont="1" applyBorder="1" applyAlignment="1" applyProtection="1">
      <alignment horizontal="right" vertical="center" wrapText="1"/>
      <protection locked="0"/>
    </xf>
    <xf numFmtId="8" fontId="10" fillId="2" borderId="8" xfId="0" applyNumberFormat="1" applyFont="1" applyFill="1" applyBorder="1" applyAlignment="1">
      <alignment horizontal="right" vertical="center" wrapText="1"/>
    </xf>
    <xf numFmtId="166" fontId="9" fillId="0" borderId="8" xfId="0" applyNumberFormat="1" applyFont="1" applyBorder="1" applyAlignment="1">
      <alignment horizontal="right" vertical="center" wrapText="1"/>
    </xf>
    <xf numFmtId="8" fontId="13" fillId="0" borderId="0" xfId="0" applyNumberFormat="1" applyFont="1" applyAlignment="1">
      <alignment horizontal="right" vertical="center" wrapText="1"/>
    </xf>
    <xf numFmtId="8" fontId="16" fillId="0" borderId="0" xfId="0" applyNumberFormat="1" applyFont="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right" vertical="center" wrapText="1"/>
    </xf>
    <xf numFmtId="0" fontId="4" fillId="3" borderId="0" xfId="0" applyFont="1" applyFill="1" applyAlignment="1">
      <alignment horizontal="left" vertical="center" wrapText="1"/>
    </xf>
    <xf numFmtId="0" fontId="6" fillId="3" borderId="0" xfId="0" applyFont="1" applyFill="1" applyAlignment="1">
      <alignment horizontal="left" vertical="center" wrapText="1"/>
    </xf>
    <xf numFmtId="0" fontId="8" fillId="3" borderId="0" xfId="0" applyFont="1" applyFill="1" applyAlignment="1">
      <alignment horizontal="left" vertical="center" wrapText="1"/>
    </xf>
    <xf numFmtId="0" fontId="9" fillId="3" borderId="0" xfId="0" applyFont="1" applyFill="1" applyAlignment="1">
      <alignment horizontal="left" vertical="center" wrapText="1"/>
    </xf>
    <xf numFmtId="0" fontId="6" fillId="3" borderId="0" xfId="0" applyFont="1" applyFill="1" applyAlignment="1">
      <alignment vertical="center" wrapText="1"/>
    </xf>
    <xf numFmtId="0" fontId="10" fillId="3" borderId="0" xfId="0" applyFont="1" applyFill="1" applyAlignment="1">
      <alignment horizontal="left" vertical="center" wrapText="1"/>
    </xf>
    <xf numFmtId="0" fontId="11" fillId="3" borderId="0" xfId="0" applyFont="1" applyFill="1" applyAlignment="1">
      <alignment vertical="center" wrapText="1"/>
    </xf>
    <xf numFmtId="0" fontId="23" fillId="3" borderId="0" xfId="0" applyFont="1" applyFill="1" applyAlignment="1">
      <alignmen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15" fontId="12" fillId="3" borderId="0" xfId="0" applyNumberFormat="1" applyFont="1" applyFill="1" applyAlignment="1">
      <alignment horizontal="center" vertical="center" wrapText="1"/>
    </xf>
    <xf numFmtId="49" fontId="12" fillId="3" borderId="0" xfId="0" applyNumberFormat="1" applyFont="1" applyFill="1" applyAlignment="1">
      <alignment horizontal="center" vertical="center" wrapText="1"/>
    </xf>
    <xf numFmtId="8" fontId="6" fillId="3" borderId="0" xfId="0" applyNumberFormat="1" applyFont="1" applyFill="1" applyAlignment="1">
      <alignment vertical="center" wrapText="1"/>
    </xf>
    <xf numFmtId="8" fontId="6" fillId="3" borderId="0" xfId="0" applyNumberFormat="1" applyFont="1" applyFill="1" applyAlignment="1">
      <alignment horizontal="left" vertical="center"/>
    </xf>
    <xf numFmtId="8" fontId="6" fillId="3" borderId="0" xfId="0" applyNumberFormat="1" applyFont="1" applyFill="1" applyAlignment="1">
      <alignment horizontal="left" vertical="center" wrapText="1"/>
    </xf>
    <xf numFmtId="0" fontId="13" fillId="3" borderId="0" xfId="0" applyFont="1" applyFill="1" applyAlignment="1">
      <alignment horizontal="left" vertical="center" wrapText="1"/>
    </xf>
    <xf numFmtId="0" fontId="4" fillId="3" borderId="18"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10" fillId="3" borderId="11" xfId="0" applyFont="1" applyFill="1" applyBorder="1" applyAlignment="1" applyProtection="1">
      <alignment horizontal="right" vertical="center" wrapText="1"/>
      <protection locked="0"/>
    </xf>
    <xf numFmtId="0" fontId="10" fillId="3" borderId="12" xfId="0" applyFont="1" applyFill="1" applyBorder="1" applyAlignment="1" applyProtection="1">
      <alignment horizontal="right" vertical="center" wrapText="1"/>
      <protection locked="0"/>
    </xf>
    <xf numFmtId="8" fontId="10" fillId="3" borderId="12" xfId="0" applyNumberFormat="1" applyFont="1" applyFill="1" applyBorder="1" applyAlignment="1" applyProtection="1">
      <alignment horizontal="right" vertical="center" wrapText="1"/>
      <protection locked="0"/>
    </xf>
    <xf numFmtId="165" fontId="10" fillId="3" borderId="13" xfId="0" applyNumberFormat="1" applyFont="1" applyFill="1" applyBorder="1" applyAlignment="1" applyProtection="1">
      <alignment horizontal="right" vertical="center" wrapText="1"/>
      <protection locked="0"/>
    </xf>
    <xf numFmtId="8" fontId="10" fillId="3" borderId="14" xfId="0" applyNumberFormat="1" applyFont="1" applyFill="1" applyBorder="1" applyAlignment="1" applyProtection="1">
      <alignment horizontal="right" vertical="center" wrapText="1"/>
      <protection locked="0"/>
    </xf>
    <xf numFmtId="0" fontId="10" fillId="3" borderId="15" xfId="0" applyFont="1" applyFill="1" applyBorder="1" applyAlignment="1" applyProtection="1">
      <alignment horizontal="right" vertical="center" wrapText="1"/>
      <protection locked="0"/>
    </xf>
    <xf numFmtId="0" fontId="10" fillId="3" borderId="8" xfId="0" applyFont="1" applyFill="1" applyBorder="1" applyAlignment="1" applyProtection="1">
      <alignment horizontal="right" vertical="center" wrapText="1"/>
      <protection locked="0"/>
    </xf>
    <xf numFmtId="8" fontId="10" fillId="3" borderId="8" xfId="0" applyNumberFormat="1" applyFont="1" applyFill="1" applyBorder="1" applyAlignment="1" applyProtection="1">
      <alignment horizontal="right" vertical="center" wrapText="1"/>
      <protection locked="0"/>
    </xf>
    <xf numFmtId="165" fontId="10" fillId="3" borderId="16" xfId="0" applyNumberFormat="1" applyFont="1" applyFill="1" applyBorder="1" applyAlignment="1" applyProtection="1">
      <alignment horizontal="right" vertical="center" wrapText="1"/>
      <protection locked="0"/>
    </xf>
    <xf numFmtId="8" fontId="10" fillId="3" borderId="17" xfId="0" applyNumberFormat="1" applyFont="1" applyFill="1" applyBorder="1" applyAlignment="1" applyProtection="1">
      <alignment horizontal="right" vertical="center" wrapText="1"/>
      <protection locked="0"/>
    </xf>
    <xf numFmtId="0" fontId="15" fillId="3" borderId="0" xfId="0" applyFont="1" applyFill="1" applyAlignment="1">
      <alignment horizontal="right" vertical="center" wrapText="1"/>
    </xf>
    <xf numFmtId="8" fontId="10" fillId="3" borderId="8" xfId="0" applyNumberFormat="1" applyFont="1" applyFill="1" applyBorder="1" applyAlignment="1" applyProtection="1">
      <alignment horizontal="right" vertical="center"/>
      <protection locked="0"/>
    </xf>
    <xf numFmtId="8" fontId="6" fillId="3" borderId="0" xfId="0" applyNumberFormat="1" applyFont="1" applyFill="1" applyAlignment="1">
      <alignment horizontal="center" vertical="center"/>
    </xf>
    <xf numFmtId="0" fontId="8" fillId="3" borderId="0" xfId="0" applyFont="1" applyFill="1" applyAlignment="1">
      <alignment vertical="center"/>
    </xf>
    <xf numFmtId="8" fontId="6" fillId="3" borderId="0" xfId="0" applyNumberFormat="1" applyFont="1" applyFill="1" applyAlignment="1" applyProtection="1">
      <alignment horizontal="center" vertical="center" wrapText="1"/>
      <protection locked="0"/>
    </xf>
    <xf numFmtId="8" fontId="6" fillId="3" borderId="0" xfId="0" applyNumberFormat="1" applyFont="1" applyFill="1" applyAlignment="1">
      <alignment horizontal="center" vertical="center" wrapText="1"/>
    </xf>
    <xf numFmtId="0" fontId="6" fillId="3" borderId="0" xfId="0" applyFont="1" applyFill="1" applyAlignment="1">
      <alignment vertical="center"/>
    </xf>
    <xf numFmtId="8" fontId="6" fillId="3" borderId="0" xfId="0" applyNumberFormat="1" applyFont="1" applyFill="1" applyAlignment="1">
      <alignment horizontal="right" vertical="center" wrapText="1"/>
    </xf>
    <xf numFmtId="8" fontId="4" fillId="3" borderId="0" xfId="0" applyNumberFormat="1" applyFont="1" applyFill="1" applyAlignment="1">
      <alignment horizontal="left" vertical="center" wrapText="1"/>
    </xf>
    <xf numFmtId="8" fontId="8" fillId="3" borderId="0" xfId="0" applyNumberFormat="1" applyFont="1" applyFill="1" applyAlignment="1">
      <alignment horizontal="left" vertical="center" wrapText="1"/>
    </xf>
    <xf numFmtId="8" fontId="4" fillId="3" borderId="0" xfId="0" applyNumberFormat="1" applyFont="1" applyFill="1" applyAlignment="1">
      <alignment vertical="center" wrapText="1"/>
    </xf>
    <xf numFmtId="8" fontId="21" fillId="3" borderId="0" xfId="0" applyNumberFormat="1" applyFont="1" applyFill="1" applyAlignment="1">
      <alignment vertical="center" wrapText="1"/>
    </xf>
    <xf numFmtId="8" fontId="8" fillId="3" borderId="0" xfId="0" applyNumberFormat="1" applyFont="1" applyFill="1" applyAlignment="1">
      <alignment vertical="center" wrapText="1"/>
    </xf>
    <xf numFmtId="0" fontId="8" fillId="3" borderId="0" xfId="0" applyFont="1" applyFill="1" applyAlignment="1">
      <alignment horizontal="left" vertical="center"/>
    </xf>
    <xf numFmtId="8" fontId="13" fillId="3" borderId="0" xfId="0" applyNumberFormat="1" applyFont="1" applyFill="1" applyAlignment="1">
      <alignment horizontal="right" vertical="center" wrapText="1"/>
    </xf>
    <xf numFmtId="8" fontId="13" fillId="3" borderId="24" xfId="0" applyNumberFormat="1" applyFont="1" applyFill="1" applyBorder="1" applyAlignment="1">
      <alignment horizontal="right" vertical="center" wrapText="1"/>
    </xf>
    <xf numFmtId="8" fontId="16" fillId="3" borderId="0" xfId="0" applyNumberFormat="1" applyFont="1" applyFill="1" applyAlignment="1">
      <alignment horizontal="center" vertical="center" wrapText="1"/>
    </xf>
    <xf numFmtId="164" fontId="6" fillId="3" borderId="0" xfId="1" applyNumberFormat="1" applyFont="1" applyFill="1" applyBorder="1" applyAlignment="1">
      <alignment horizontal="left" vertical="center" wrapText="1"/>
    </xf>
    <xf numFmtId="164" fontId="6" fillId="3" borderId="0" xfId="1" applyNumberFormat="1" applyFont="1" applyFill="1" applyBorder="1" applyAlignment="1">
      <alignment horizontal="center" vertical="center" wrapText="1"/>
    </xf>
    <xf numFmtId="0" fontId="6" fillId="3" borderId="0" xfId="0" applyFont="1" applyFill="1" applyAlignment="1">
      <alignment horizontal="right" vertical="center" wrapText="1"/>
    </xf>
    <xf numFmtId="6" fontId="17" fillId="3" borderId="19" xfId="0" applyNumberFormat="1" applyFont="1" applyFill="1" applyBorder="1" applyAlignment="1">
      <alignment horizontal="right" vertical="center" wrapText="1"/>
    </xf>
    <xf numFmtId="164" fontId="17" fillId="3" borderId="19" xfId="1" applyNumberFormat="1" applyFont="1" applyFill="1" applyBorder="1" applyAlignment="1">
      <alignment horizontal="right" vertical="center" wrapText="1"/>
    </xf>
    <xf numFmtId="0" fontId="18" fillId="3" borderId="0" xfId="0" applyFont="1" applyFill="1" applyAlignment="1">
      <alignment horizontal="right" vertical="center" wrapText="1"/>
    </xf>
    <xf numFmtId="8" fontId="17" fillId="3" borderId="20" xfId="0" applyNumberFormat="1" applyFont="1" applyFill="1" applyBorder="1" applyAlignment="1">
      <alignment horizontal="right" vertical="center" wrapText="1"/>
    </xf>
    <xf numFmtId="8" fontId="20" fillId="3" borderId="0" xfId="0" applyNumberFormat="1" applyFont="1" applyFill="1" applyAlignment="1">
      <alignment horizontal="center" vertical="center" wrapText="1"/>
    </xf>
    <xf numFmtId="38" fontId="6" fillId="3" borderId="0" xfId="0" applyNumberFormat="1" applyFont="1" applyFill="1" applyAlignment="1">
      <alignment horizontal="center" vertical="center" wrapText="1"/>
    </xf>
    <xf numFmtId="0" fontId="8" fillId="3" borderId="0" xfId="0" applyFont="1" applyFill="1" applyAlignment="1">
      <alignment horizontal="center" vertical="center"/>
    </xf>
    <xf numFmtId="0" fontId="6" fillId="3" borderId="0" xfId="0" applyFont="1" applyFill="1" applyAlignment="1">
      <alignment horizontal="center" vertical="center" wrapText="1"/>
    </xf>
    <xf numFmtId="8" fontId="10" fillId="3" borderId="0" xfId="0" applyNumberFormat="1" applyFont="1" applyFill="1" applyAlignment="1" applyProtection="1">
      <alignment horizontal="right" vertical="center" wrapText="1"/>
      <protection locked="0"/>
    </xf>
    <xf numFmtId="8" fontId="4" fillId="3" borderId="0" xfId="0" applyNumberFormat="1" applyFont="1" applyFill="1" applyAlignment="1">
      <alignment horizontal="center" vertical="center" wrapText="1"/>
    </xf>
    <xf numFmtId="8" fontId="10" fillId="3" borderId="0" xfId="0" applyNumberFormat="1" applyFont="1" applyFill="1" applyAlignment="1">
      <alignment horizontal="center" vertical="center" wrapText="1"/>
    </xf>
    <xf numFmtId="8" fontId="25" fillId="3" borderId="0" xfId="0" applyNumberFormat="1" applyFont="1" applyFill="1" applyAlignment="1">
      <alignment horizontal="center" vertical="center" wrapText="1"/>
    </xf>
    <xf numFmtId="8" fontId="8" fillId="3" borderId="0" xfId="0" applyNumberFormat="1" applyFont="1" applyFill="1" applyAlignment="1">
      <alignment horizontal="center" vertical="center" wrapText="1"/>
    </xf>
    <xf numFmtId="8" fontId="21" fillId="3" borderId="0" xfId="0" applyNumberFormat="1" applyFont="1" applyFill="1" applyAlignment="1">
      <alignment horizontal="center" vertical="center" wrapText="1"/>
    </xf>
    <xf numFmtId="0" fontId="22" fillId="3" borderId="0" xfId="0" applyFont="1" applyFill="1" applyAlignment="1">
      <alignment vertical="center"/>
    </xf>
    <xf numFmtId="0" fontId="28" fillId="3" borderId="0" xfId="0" applyFont="1" applyFill="1" applyAlignment="1">
      <alignment horizontal="center" vertical="center" wrapText="1"/>
    </xf>
    <xf numFmtId="8" fontId="8" fillId="3" borderId="0" xfId="0" applyNumberFormat="1" applyFont="1" applyFill="1" applyAlignment="1">
      <alignment horizontal="left" vertical="center"/>
    </xf>
    <xf numFmtId="8" fontId="13" fillId="3" borderId="0" xfId="0" applyNumberFormat="1" applyFont="1" applyFill="1" applyAlignment="1">
      <alignment horizontal="left" vertical="center" wrapText="1"/>
    </xf>
    <xf numFmtId="6" fontId="8" fillId="3" borderId="0" xfId="0" applyNumberFormat="1" applyFont="1" applyFill="1" applyAlignment="1">
      <alignment horizontal="left" vertical="center" wrapText="1"/>
    </xf>
    <xf numFmtId="6" fontId="8" fillId="3" borderId="0" xfId="0" applyNumberFormat="1" applyFont="1" applyFill="1" applyAlignment="1">
      <alignment horizontal="center" vertical="center" wrapText="1"/>
    </xf>
    <xf numFmtId="8" fontId="20" fillId="3" borderId="0" xfId="0" applyNumberFormat="1" applyFont="1" applyFill="1" applyAlignment="1">
      <alignment horizontal="right" vertical="center" wrapText="1"/>
    </xf>
    <xf numFmtId="8" fontId="29" fillId="3" borderId="0" xfId="0" applyNumberFormat="1" applyFont="1" applyFill="1" applyAlignment="1">
      <alignment horizontal="center" vertical="center" wrapText="1"/>
    </xf>
    <xf numFmtId="8" fontId="13" fillId="3" borderId="0" xfId="0" applyNumberFormat="1" applyFont="1" applyFill="1" applyAlignment="1">
      <alignment horizontal="center" vertical="center" wrapText="1"/>
    </xf>
    <xf numFmtId="0" fontId="1" fillId="3" borderId="0" xfId="0" applyFont="1" applyFill="1" applyAlignment="1">
      <alignment vertical="center"/>
    </xf>
    <xf numFmtId="0" fontId="25" fillId="3" borderId="0" xfId="0" applyFont="1" applyFill="1" applyAlignment="1">
      <alignment horizontal="center" vertical="center" wrapText="1"/>
    </xf>
    <xf numFmtId="8" fontId="13" fillId="0" borderId="0" xfId="0" applyNumberFormat="1" applyFont="1" applyAlignment="1">
      <alignment horizontal="left" vertical="center" wrapText="1"/>
    </xf>
    <xf numFmtId="9" fontId="6" fillId="0" borderId="8" xfId="0" applyNumberFormat="1" applyFont="1" applyBorder="1" applyAlignment="1" applyProtection="1">
      <alignment horizontal="right" vertical="center" wrapText="1"/>
      <protection locked="0"/>
    </xf>
    <xf numFmtId="8" fontId="6" fillId="0" borderId="0" xfId="0" applyNumberFormat="1" applyFont="1" applyAlignment="1">
      <alignment horizontal="left" vertical="center"/>
    </xf>
    <xf numFmtId="0" fontId="12" fillId="3" borderId="0" xfId="0" applyFont="1" applyFill="1" applyAlignment="1">
      <alignment vertical="center" wrapText="1"/>
    </xf>
    <xf numFmtId="15" fontId="32" fillId="3" borderId="0" xfId="0" applyNumberFormat="1" applyFont="1" applyFill="1" applyAlignment="1">
      <alignment vertical="center" wrapText="1"/>
    </xf>
    <xf numFmtId="8" fontId="13" fillId="4" borderId="22" xfId="0" applyNumberFormat="1" applyFont="1" applyFill="1" applyBorder="1" applyAlignment="1">
      <alignment horizontal="right" vertical="center" wrapText="1"/>
    </xf>
    <xf numFmtId="8" fontId="13" fillId="4" borderId="22" xfId="0" applyNumberFormat="1" applyFont="1" applyFill="1" applyBorder="1" applyAlignment="1">
      <alignment horizontal="right" vertical="center"/>
    </xf>
    <xf numFmtId="8" fontId="13" fillId="4" borderId="8" xfId="0" applyNumberFormat="1" applyFont="1" applyFill="1" applyBorder="1" applyAlignment="1">
      <alignment horizontal="right" vertical="center" wrapText="1"/>
    </xf>
    <xf numFmtId="8" fontId="8" fillId="5" borderId="18" xfId="0" applyNumberFormat="1" applyFont="1" applyFill="1" applyBorder="1" applyAlignment="1">
      <alignment horizontal="right" vertical="center" wrapText="1"/>
    </xf>
    <xf numFmtId="8" fontId="13" fillId="5" borderId="8" xfId="0" applyNumberFormat="1" applyFont="1" applyFill="1" applyBorder="1" applyAlignment="1">
      <alignment horizontal="right" vertical="center"/>
    </xf>
    <xf numFmtId="8" fontId="10" fillId="5" borderId="8" xfId="0" applyNumberFormat="1" applyFont="1" applyFill="1" applyBorder="1" applyAlignment="1" applyProtection="1">
      <alignment horizontal="right" vertical="center"/>
      <protection locked="0"/>
    </xf>
    <xf numFmtId="8" fontId="13" fillId="5" borderId="8" xfId="0" applyNumberFormat="1" applyFont="1" applyFill="1" applyBorder="1" applyAlignment="1">
      <alignment horizontal="right" vertical="center" wrapText="1"/>
    </xf>
    <xf numFmtId="8" fontId="10" fillId="5" borderId="8" xfId="0" applyNumberFormat="1" applyFont="1" applyFill="1" applyBorder="1" applyAlignment="1">
      <alignment horizontal="right" vertical="center" wrapText="1"/>
    </xf>
    <xf numFmtId="6" fontId="13" fillId="5" borderId="22" xfId="0" applyNumberFormat="1" applyFont="1" applyFill="1" applyBorder="1" applyAlignment="1">
      <alignment horizontal="right" vertical="center" wrapText="1"/>
    </xf>
    <xf numFmtId="38" fontId="13" fillId="5" borderId="22" xfId="1" applyNumberFormat="1" applyFont="1" applyFill="1" applyBorder="1" applyAlignment="1">
      <alignment horizontal="right" vertical="center" wrapText="1"/>
    </xf>
    <xf numFmtId="8" fontId="13" fillId="5" borderId="22" xfId="0" applyNumberFormat="1" applyFont="1" applyFill="1" applyBorder="1" applyAlignment="1">
      <alignment horizontal="right" vertical="center" wrapText="1"/>
    </xf>
    <xf numFmtId="9" fontId="13" fillId="5" borderId="22" xfId="3" applyFont="1" applyFill="1" applyBorder="1" applyAlignment="1">
      <alignment horizontal="right" vertical="center" wrapText="1"/>
    </xf>
    <xf numFmtId="9" fontId="13" fillId="5" borderId="6" xfId="3" applyFont="1" applyFill="1" applyBorder="1" applyAlignment="1">
      <alignment horizontal="right" vertical="center" wrapText="1"/>
    </xf>
    <xf numFmtId="8" fontId="8" fillId="6" borderId="8" xfId="0" applyNumberFormat="1" applyFont="1" applyFill="1" applyBorder="1" applyAlignment="1">
      <alignment vertical="center" wrapText="1"/>
    </xf>
    <xf numFmtId="0" fontId="31" fillId="3" borderId="0" xfId="0" applyFont="1" applyFill="1" applyAlignment="1">
      <alignment horizontal="left" vertical="center"/>
    </xf>
    <xf numFmtId="0" fontId="6" fillId="3" borderId="1" xfId="0" applyFont="1" applyFill="1" applyBorder="1" applyAlignment="1">
      <alignment horizontal="center" vertical="center" wrapText="1"/>
    </xf>
    <xf numFmtId="8" fontId="8" fillId="3" borderId="23" xfId="0" applyNumberFormat="1" applyFont="1" applyFill="1" applyBorder="1" applyAlignment="1">
      <alignment horizontal="left" vertical="center" wrapText="1"/>
    </xf>
    <xf numFmtId="8" fontId="6" fillId="3" borderId="23" xfId="0" applyNumberFormat="1" applyFont="1" applyFill="1" applyBorder="1" applyAlignment="1">
      <alignment horizontal="left" vertical="center" wrapText="1"/>
    </xf>
    <xf numFmtId="8" fontId="8" fillId="3" borderId="1" xfId="0" applyNumberFormat="1" applyFont="1" applyFill="1" applyBorder="1" applyAlignment="1">
      <alignment horizontal="left" vertical="center" wrapText="1"/>
    </xf>
    <xf numFmtId="6" fontId="8" fillId="3" borderId="1" xfId="0"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8" fontId="6" fillId="3" borderId="1" xfId="0" applyNumberFormat="1" applyFont="1" applyFill="1" applyBorder="1" applyAlignment="1">
      <alignment horizontal="center" vertical="center" wrapText="1"/>
    </xf>
    <xf numFmtId="0" fontId="8" fillId="3"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8" fillId="3" borderId="0" xfId="0" applyFont="1" applyFill="1" applyAlignment="1">
      <alignment vertical="center" wrapText="1"/>
    </xf>
    <xf numFmtId="49" fontId="31" fillId="3" borderId="0" xfId="0" applyNumberFormat="1" applyFont="1" applyFill="1" applyAlignment="1">
      <alignment vertical="center" wrapText="1"/>
    </xf>
    <xf numFmtId="0" fontId="0" fillId="0" borderId="0" xfId="0" applyAlignment="1">
      <alignment wrapText="1"/>
    </xf>
    <xf numFmtId="0" fontId="36" fillId="0" borderId="36" xfId="0" applyFont="1" applyBorder="1" applyAlignment="1" applyProtection="1">
      <alignment vertical="top" wrapText="1"/>
      <protection locked="0"/>
    </xf>
    <xf numFmtId="167" fontId="36" fillId="0" borderId="36" xfId="0" applyNumberFormat="1" applyFont="1" applyBorder="1" applyAlignment="1" applyProtection="1">
      <alignment vertical="top" wrapText="1"/>
      <protection locked="0"/>
    </xf>
    <xf numFmtId="0" fontId="0" fillId="0" borderId="0" xfId="0" applyAlignment="1">
      <alignment vertical="top"/>
    </xf>
    <xf numFmtId="167" fontId="36" fillId="0" borderId="37" xfId="0" applyNumberFormat="1" applyFont="1" applyBorder="1" applyAlignment="1" applyProtection="1">
      <alignment vertical="top" wrapText="1"/>
      <protection locked="0"/>
    </xf>
    <xf numFmtId="167" fontId="0" fillId="0" borderId="0" xfId="0" applyNumberFormat="1"/>
    <xf numFmtId="0" fontId="1" fillId="0" borderId="0" xfId="0" applyFont="1"/>
    <xf numFmtId="0" fontId="1" fillId="0" borderId="0" xfId="0" applyFont="1" applyAlignment="1">
      <alignment wrapText="1"/>
    </xf>
    <xf numFmtId="8" fontId="6" fillId="0" borderId="0" xfId="0" applyNumberFormat="1" applyFont="1" applyAlignment="1">
      <alignment vertical="top" wrapText="1"/>
    </xf>
    <xf numFmtId="8" fontId="6" fillId="0" borderId="8" xfId="0" applyNumberFormat="1" applyFont="1" applyBorder="1" applyAlignment="1">
      <alignment vertical="center" wrapText="1"/>
    </xf>
    <xf numFmtId="8" fontId="6" fillId="0" borderId="8" xfId="0" applyNumberFormat="1"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38" fillId="0" borderId="0" xfId="0" applyFont="1"/>
    <xf numFmtId="164" fontId="39" fillId="0" borderId="36" xfId="1" applyNumberFormat="1" applyFont="1" applyFill="1" applyBorder="1" applyAlignment="1">
      <alignment vertical="top" wrapText="1"/>
    </xf>
    <xf numFmtId="0" fontId="40" fillId="0" borderId="36" xfId="0" applyFont="1" applyBorder="1" applyAlignment="1" applyProtection="1">
      <alignment vertical="top" wrapText="1"/>
      <protection locked="0"/>
    </xf>
    <xf numFmtId="8" fontId="10" fillId="15" borderId="8" xfId="0" applyNumberFormat="1" applyFont="1" applyFill="1" applyBorder="1" applyAlignment="1" applyProtection="1">
      <alignment horizontal="right" vertical="center" wrapText="1"/>
      <protection locked="0"/>
    </xf>
    <xf numFmtId="6" fontId="13" fillId="4" borderId="22" xfId="0" applyNumberFormat="1" applyFont="1" applyFill="1" applyBorder="1" applyAlignment="1">
      <alignment horizontal="right" vertical="center" wrapText="1"/>
    </xf>
    <xf numFmtId="164" fontId="10" fillId="3" borderId="8" xfId="0" applyNumberFormat="1" applyFont="1" applyFill="1" applyBorder="1" applyAlignment="1" applyProtection="1">
      <alignment horizontal="right" vertical="center" wrapText="1"/>
      <protection locked="0"/>
    </xf>
    <xf numFmtId="8" fontId="41" fillId="3" borderId="0" xfId="0" applyNumberFormat="1" applyFont="1" applyFill="1" applyAlignment="1">
      <alignment vertical="center" wrapText="1"/>
    </xf>
    <xf numFmtId="3" fontId="36" fillId="0" borderId="36" xfId="0" applyNumberFormat="1" applyFont="1" applyBorder="1" applyAlignment="1" applyProtection="1">
      <alignment vertical="top" wrapText="1"/>
      <protection locked="0"/>
    </xf>
    <xf numFmtId="167" fontId="0" fillId="0" borderId="0" xfId="0" applyNumberFormat="1" applyAlignment="1">
      <alignment wrapText="1"/>
    </xf>
    <xf numFmtId="168" fontId="37" fillId="0" borderId="0" xfId="4" applyNumberFormat="1" applyFont="1" applyFill="1" applyAlignment="1">
      <alignment vertical="center"/>
    </xf>
    <xf numFmtId="168" fontId="13" fillId="5" borderId="22" xfId="4" applyNumberFormat="1" applyFont="1" applyFill="1" applyBorder="1" applyAlignment="1">
      <alignment horizontal="right" vertical="center" wrapText="1"/>
    </xf>
    <xf numFmtId="168" fontId="13" fillId="15" borderId="22" xfId="4" applyNumberFormat="1" applyFont="1" applyFill="1" applyBorder="1" applyAlignment="1">
      <alignment horizontal="right" vertical="center" wrapText="1"/>
    </xf>
    <xf numFmtId="164" fontId="13" fillId="15" borderId="22" xfId="0" applyNumberFormat="1" applyFont="1" applyFill="1" applyBorder="1" applyAlignment="1">
      <alignment horizontal="right" vertical="center" wrapText="1"/>
    </xf>
    <xf numFmtId="6" fontId="10" fillId="15" borderId="8" xfId="0" applyNumberFormat="1" applyFont="1" applyFill="1" applyBorder="1" applyAlignment="1" applyProtection="1">
      <alignment horizontal="right" vertical="center" wrapText="1"/>
      <protection locked="0"/>
    </xf>
    <xf numFmtId="164" fontId="10" fillId="7" borderId="8" xfId="0" applyNumberFormat="1" applyFont="1" applyFill="1" applyBorder="1" applyAlignment="1" applyProtection="1">
      <alignment horizontal="right" vertical="center" wrapText="1"/>
      <protection locked="0"/>
    </xf>
    <xf numFmtId="164" fontId="13" fillId="3" borderId="8" xfId="0" applyNumberFormat="1" applyFont="1" applyFill="1" applyBorder="1" applyAlignment="1">
      <alignment horizontal="right" vertical="center" wrapText="1"/>
    </xf>
    <xf numFmtId="0" fontId="6" fillId="3" borderId="0" xfId="0" applyFont="1" applyFill="1" applyAlignment="1">
      <alignment horizontal="left" vertical="top"/>
    </xf>
    <xf numFmtId="0" fontId="6" fillId="0" borderId="8" xfId="0" applyFont="1" applyBorder="1" applyAlignment="1">
      <alignment vertical="center" wrapText="1"/>
    </xf>
    <xf numFmtId="164" fontId="10" fillId="3" borderId="0" xfId="0" applyNumberFormat="1" applyFont="1" applyFill="1" applyAlignment="1" applyProtection="1">
      <alignment horizontal="right" vertical="center" wrapText="1"/>
      <protection locked="0"/>
    </xf>
    <xf numFmtId="44" fontId="13" fillId="4" borderId="22" xfId="4" applyFont="1" applyFill="1" applyBorder="1" applyAlignment="1">
      <alignment horizontal="right" vertical="center" wrapText="1"/>
    </xf>
    <xf numFmtId="164" fontId="13" fillId="3" borderId="0" xfId="0" applyNumberFormat="1" applyFont="1" applyFill="1" applyAlignment="1">
      <alignment horizontal="right" vertical="center" wrapText="1"/>
    </xf>
    <xf numFmtId="0" fontId="43" fillId="3" borderId="0" xfId="0" applyFont="1" applyFill="1" applyAlignment="1">
      <alignment horizontal="left" vertical="center" wrapText="1"/>
    </xf>
    <xf numFmtId="0" fontId="44" fillId="0" borderId="0" xfId="0" applyFont="1"/>
    <xf numFmtId="0" fontId="43" fillId="0" borderId="0" xfId="0" applyFont="1" applyAlignment="1">
      <alignment horizontal="left" vertical="center" wrapText="1"/>
    </xf>
    <xf numFmtId="0" fontId="44" fillId="3" borderId="0" xfId="0" applyFont="1" applyFill="1"/>
    <xf numFmtId="0" fontId="46" fillId="3" borderId="35" xfId="0" applyFont="1" applyFill="1" applyBorder="1" applyAlignment="1">
      <alignment horizontal="left" vertical="center" wrapText="1"/>
    </xf>
    <xf numFmtId="0" fontId="43" fillId="3" borderId="42" xfId="0" applyFont="1" applyFill="1" applyBorder="1" applyAlignment="1">
      <alignment horizontal="left" vertical="center" wrapText="1"/>
    </xf>
    <xf numFmtId="0" fontId="45" fillId="3" borderId="30" xfId="0" applyFont="1" applyFill="1" applyBorder="1" applyAlignment="1">
      <alignment horizontal="left" vertical="center" wrapText="1"/>
    </xf>
    <xf numFmtId="0" fontId="43" fillId="3" borderId="8" xfId="0" applyFont="1" applyFill="1" applyBorder="1" applyAlignment="1">
      <alignment horizontal="left" vertical="center" wrapText="1"/>
    </xf>
    <xf numFmtId="0" fontId="43" fillId="3" borderId="30" xfId="0" applyFont="1" applyFill="1" applyBorder="1" applyAlignment="1">
      <alignment horizontal="left" vertical="center" wrapText="1"/>
    </xf>
    <xf numFmtId="0" fontId="48" fillId="3" borderId="0" xfId="0" applyFont="1" applyFill="1" applyAlignment="1">
      <alignment horizontal="center" vertical="center" wrapText="1"/>
    </xf>
    <xf numFmtId="0" fontId="42" fillId="7" borderId="30" xfId="0" applyFont="1" applyFill="1" applyBorder="1" applyAlignment="1">
      <alignment horizontal="center" vertical="center" wrapText="1"/>
    </xf>
    <xf numFmtId="0" fontId="42" fillId="13" borderId="30" xfId="0" applyFont="1" applyFill="1" applyBorder="1" applyAlignment="1">
      <alignment horizontal="center" vertical="center" wrapText="1"/>
    </xf>
    <xf numFmtId="0" fontId="42" fillId="10" borderId="30" xfId="0" applyFont="1" applyFill="1" applyBorder="1" applyAlignment="1">
      <alignment horizontal="center" vertical="center" wrapText="1"/>
    </xf>
    <xf numFmtId="0" fontId="42" fillId="11" borderId="30" xfId="0" applyFont="1" applyFill="1" applyBorder="1" applyAlignment="1">
      <alignment horizontal="center" vertical="center" wrapText="1"/>
    </xf>
    <xf numFmtId="0" fontId="50" fillId="0" borderId="36" xfId="0" applyFont="1" applyBorder="1" applyAlignment="1" applyProtection="1">
      <alignment vertical="top" wrapText="1"/>
      <protection locked="0"/>
    </xf>
    <xf numFmtId="0" fontId="50" fillId="0" borderId="36" xfId="0" applyFont="1" applyBorder="1" applyAlignment="1" applyProtection="1">
      <alignment vertical="top"/>
      <protection locked="0"/>
    </xf>
    <xf numFmtId="3" fontId="50" fillId="0" borderId="36" xfId="0" applyNumberFormat="1" applyFont="1" applyBorder="1" applyAlignment="1" applyProtection="1">
      <alignment horizontal="center" vertical="top"/>
      <protection locked="0"/>
    </xf>
    <xf numFmtId="167" fontId="50" fillId="0" borderId="36" xfId="0" applyNumberFormat="1" applyFont="1" applyBorder="1" applyAlignment="1" applyProtection="1">
      <alignment vertical="top" wrapText="1"/>
      <protection locked="0"/>
    </xf>
    <xf numFmtId="0" fontId="50" fillId="0" borderId="36" xfId="0" applyFont="1" applyBorder="1" applyAlignment="1" applyProtection="1">
      <alignment horizontal="center" vertical="top"/>
      <protection locked="0"/>
    </xf>
    <xf numFmtId="167" fontId="50" fillId="0" borderId="37" xfId="0" applyNumberFormat="1" applyFont="1" applyBorder="1" applyAlignment="1" applyProtection="1">
      <alignment vertical="top"/>
      <protection locked="0"/>
    </xf>
    <xf numFmtId="164" fontId="51" fillId="0" borderId="36" xfId="1" applyNumberFormat="1" applyFont="1" applyBorder="1" applyAlignment="1">
      <alignment vertical="top" wrapText="1"/>
    </xf>
    <xf numFmtId="164" fontId="51" fillId="0" borderId="36" xfId="1" applyNumberFormat="1" applyFont="1" applyFill="1" applyBorder="1" applyAlignment="1">
      <alignment vertical="top" wrapText="1"/>
    </xf>
    <xf numFmtId="0" fontId="50" fillId="0" borderId="37" xfId="0" applyFont="1" applyBorder="1" applyAlignment="1" applyProtection="1">
      <alignment vertical="top"/>
      <protection locked="0"/>
    </xf>
    <xf numFmtId="3" fontId="50" fillId="0" borderId="37" xfId="0" applyNumberFormat="1" applyFont="1" applyBorder="1" applyAlignment="1" applyProtection="1">
      <alignment horizontal="center" vertical="top"/>
      <protection locked="0"/>
    </xf>
    <xf numFmtId="167" fontId="50" fillId="0" borderId="37" xfId="0" applyNumberFormat="1" applyFont="1" applyBorder="1" applyAlignment="1" applyProtection="1">
      <alignment vertical="top" wrapText="1"/>
      <protection locked="0"/>
    </xf>
    <xf numFmtId="0" fontId="50" fillId="0" borderId="37" xfId="0" applyFont="1" applyBorder="1" applyAlignment="1" applyProtection="1">
      <alignment horizontal="center" vertical="top"/>
      <protection locked="0"/>
    </xf>
    <xf numFmtId="0" fontId="24" fillId="14" borderId="8" xfId="0" applyFont="1" applyFill="1" applyBorder="1" applyAlignment="1">
      <alignment horizontal="center" vertical="center" wrapText="1"/>
    </xf>
    <xf numFmtId="0" fontId="42" fillId="12" borderId="34" xfId="0" applyFont="1" applyFill="1" applyBorder="1" applyAlignment="1">
      <alignment horizontal="center" vertical="center" wrapText="1"/>
    </xf>
    <xf numFmtId="0" fontId="42" fillId="16" borderId="8" xfId="0" applyFont="1" applyFill="1" applyBorder="1" applyAlignment="1">
      <alignment horizontal="center" vertical="center" wrapText="1"/>
    </xf>
    <xf numFmtId="0" fontId="42" fillId="14" borderId="30" xfId="0" applyFont="1" applyFill="1" applyBorder="1" applyAlignment="1">
      <alignment horizontal="center" vertical="center" wrapText="1"/>
    </xf>
    <xf numFmtId="0" fontId="42" fillId="14" borderId="8" xfId="0" applyFont="1" applyFill="1" applyBorder="1" applyAlignment="1">
      <alignment horizontal="center" vertical="center" wrapText="1"/>
    </xf>
    <xf numFmtId="3" fontId="50" fillId="0" borderId="39" xfId="0" applyNumberFormat="1" applyFont="1" applyBorder="1" applyAlignment="1" applyProtection="1">
      <alignment vertical="top" wrapText="1"/>
      <protection locked="0"/>
    </xf>
    <xf numFmtId="167" fontId="50" fillId="0" borderId="39" xfId="0" applyNumberFormat="1" applyFont="1" applyBorder="1" applyAlignment="1" applyProtection="1">
      <alignment vertical="top" wrapText="1"/>
      <protection locked="0"/>
    </xf>
    <xf numFmtId="0" fontId="50" fillId="0" borderId="39" xfId="0" applyFont="1" applyBorder="1" applyAlignment="1" applyProtection="1">
      <alignment vertical="top" wrapText="1"/>
      <protection locked="0"/>
    </xf>
    <xf numFmtId="164" fontId="51" fillId="0" borderId="39" xfId="1" applyNumberFormat="1" applyFont="1" applyBorder="1" applyAlignment="1">
      <alignment vertical="top" wrapText="1"/>
    </xf>
    <xf numFmtId="3" fontId="50" fillId="0" borderId="36" xfId="0" applyNumberFormat="1" applyFont="1" applyBorder="1" applyAlignment="1" applyProtection="1">
      <alignment vertical="top" wrapText="1"/>
      <protection locked="0"/>
    </xf>
    <xf numFmtId="0" fontId="50" fillId="0" borderId="37" xfId="0" applyFont="1" applyBorder="1" applyAlignment="1" applyProtection="1">
      <alignment vertical="top" wrapText="1"/>
      <protection locked="0"/>
    </xf>
    <xf numFmtId="3" fontId="50" fillId="0" borderId="37" xfId="0" applyNumberFormat="1" applyFont="1" applyBorder="1" applyAlignment="1" applyProtection="1">
      <alignment vertical="top" wrapText="1"/>
      <protection locked="0"/>
    </xf>
    <xf numFmtId="164" fontId="51" fillId="0" borderId="37" xfId="1" applyNumberFormat="1" applyFont="1" applyFill="1" applyBorder="1" applyAlignment="1">
      <alignment vertical="top" wrapText="1"/>
    </xf>
    <xf numFmtId="0" fontId="42" fillId="17" borderId="8" xfId="0" applyFont="1" applyFill="1" applyBorder="1" applyAlignment="1">
      <alignment horizontal="center" vertical="center" wrapText="1"/>
    </xf>
    <xf numFmtId="0" fontId="24" fillId="17" borderId="8" xfId="0" applyFont="1" applyFill="1" applyBorder="1" applyAlignment="1">
      <alignment horizontal="center" vertical="center" wrapText="1"/>
    </xf>
    <xf numFmtId="0" fontId="42" fillId="14" borderId="34" xfId="0" applyFont="1" applyFill="1" applyBorder="1" applyAlignment="1">
      <alignment horizontal="center" vertical="center" wrapText="1"/>
    </xf>
    <xf numFmtId="0" fontId="42" fillId="12" borderId="30" xfId="0" applyFont="1" applyFill="1" applyBorder="1" applyAlignment="1">
      <alignment horizontal="center" vertical="center" wrapText="1"/>
    </xf>
    <xf numFmtId="0" fontId="42" fillId="12" borderId="8"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42" fillId="9" borderId="34" xfId="0" applyFont="1" applyFill="1" applyBorder="1" applyAlignment="1">
      <alignment horizontal="center" vertical="center" wrapText="1"/>
    </xf>
    <xf numFmtId="0" fontId="53" fillId="0" borderId="36" xfId="0" applyFont="1" applyBorder="1" applyAlignment="1" applyProtection="1">
      <alignment vertical="top"/>
      <protection locked="0"/>
    </xf>
    <xf numFmtId="3" fontId="50" fillId="0" borderId="36" xfId="0" applyNumberFormat="1" applyFont="1" applyBorder="1" applyAlignment="1" applyProtection="1">
      <alignment vertical="top"/>
      <protection locked="0"/>
    </xf>
    <xf numFmtId="164" fontId="50" fillId="0" borderId="36" xfId="1" applyNumberFormat="1" applyFont="1" applyBorder="1" applyAlignment="1" applyProtection="1">
      <alignment vertical="top" wrapText="1"/>
      <protection locked="0"/>
    </xf>
    <xf numFmtId="0" fontId="53" fillId="0" borderId="37" xfId="0" applyFont="1" applyBorder="1" applyAlignment="1" applyProtection="1">
      <alignment vertical="top"/>
      <protection locked="0"/>
    </xf>
    <xf numFmtId="3" fontId="50" fillId="0" borderId="37" xfId="0" applyNumberFormat="1" applyFont="1" applyBorder="1" applyAlignment="1" applyProtection="1">
      <alignment vertical="top"/>
      <protection locked="0"/>
    </xf>
    <xf numFmtId="164" fontId="50" fillId="0" borderId="37" xfId="1" applyNumberFormat="1" applyFont="1" applyBorder="1" applyAlignment="1" applyProtection="1">
      <alignment vertical="top" wrapText="1"/>
      <protection locked="0"/>
    </xf>
    <xf numFmtId="164" fontId="50" fillId="0" borderId="38" xfId="1" applyNumberFormat="1" applyFont="1" applyBorder="1" applyAlignment="1" applyProtection="1">
      <alignment vertical="top" wrapText="1"/>
      <protection locked="0"/>
    </xf>
    <xf numFmtId="164" fontId="50" fillId="0" borderId="36" xfId="1" applyNumberFormat="1" applyFont="1" applyFill="1" applyBorder="1" applyAlignment="1" applyProtection="1">
      <alignment vertical="top" wrapText="1"/>
      <protection locked="0"/>
    </xf>
    <xf numFmtId="0" fontId="1" fillId="0" borderId="8" xfId="0" applyFont="1" applyBorder="1"/>
    <xf numFmtId="8" fontId="0" fillId="0" borderId="8" xfId="0" applyNumberFormat="1" applyBorder="1"/>
    <xf numFmtId="8" fontId="0" fillId="0" borderId="0" xfId="0" applyNumberFormat="1"/>
    <xf numFmtId="164" fontId="10" fillId="4" borderId="8" xfId="0" applyNumberFormat="1" applyFont="1" applyFill="1" applyBorder="1" applyAlignment="1" applyProtection="1">
      <alignment horizontal="right" vertical="center" wrapText="1"/>
      <protection locked="0"/>
    </xf>
    <xf numFmtId="6" fontId="10" fillId="4" borderId="8" xfId="0" applyNumberFormat="1" applyFont="1" applyFill="1" applyBorder="1" applyAlignment="1">
      <alignment horizontal="right" vertical="center" wrapText="1"/>
    </xf>
    <xf numFmtId="0" fontId="55" fillId="3" borderId="10" xfId="2" applyFont="1" applyFill="1" applyBorder="1" applyAlignment="1" applyProtection="1">
      <alignment vertical="center"/>
    </xf>
    <xf numFmtId="0" fontId="56" fillId="3" borderId="10" xfId="2" applyFont="1" applyFill="1" applyBorder="1" applyAlignment="1" applyProtection="1">
      <alignment vertical="center" wrapText="1"/>
    </xf>
    <xf numFmtId="44" fontId="13" fillId="5" borderId="22" xfId="4" applyFont="1" applyFill="1" applyBorder="1" applyAlignment="1">
      <alignment horizontal="right" vertical="center" wrapText="1"/>
    </xf>
    <xf numFmtId="5" fontId="13" fillId="5" borderId="22" xfId="1" applyNumberFormat="1" applyFont="1" applyFill="1" applyBorder="1" applyAlignment="1">
      <alignment horizontal="right" vertical="center" wrapText="1"/>
    </xf>
    <xf numFmtId="5" fontId="10" fillId="5" borderId="8" xfId="1" applyNumberFormat="1" applyFont="1" applyFill="1" applyBorder="1" applyAlignment="1">
      <alignment horizontal="right" vertical="center" wrapText="1"/>
    </xf>
    <xf numFmtId="5" fontId="13" fillId="3" borderId="0" xfId="1" applyNumberFormat="1" applyFont="1" applyFill="1" applyBorder="1" applyAlignment="1">
      <alignment horizontal="right" vertical="center" wrapText="1"/>
    </xf>
    <xf numFmtId="38" fontId="13" fillId="3" borderId="0" xfId="1" applyNumberFormat="1" applyFont="1" applyFill="1" applyBorder="1" applyAlignment="1">
      <alignment horizontal="right" vertical="center" wrapText="1"/>
    </xf>
    <xf numFmtId="168" fontId="13" fillId="3" borderId="0" xfId="4" applyNumberFormat="1" applyFont="1" applyFill="1" applyBorder="1" applyAlignment="1">
      <alignment horizontal="right" vertical="center" wrapText="1"/>
    </xf>
    <xf numFmtId="5" fontId="13" fillId="15" borderId="22" xfId="1" applyNumberFormat="1" applyFont="1" applyFill="1" applyBorder="1" applyAlignment="1">
      <alignment horizontal="right" vertical="center" wrapText="1"/>
    </xf>
    <xf numFmtId="0" fontId="57" fillId="3" borderId="0" xfId="0" applyFont="1" applyFill="1" applyAlignment="1">
      <alignment vertical="center" wrapText="1"/>
    </xf>
    <xf numFmtId="7" fontId="57" fillId="0" borderId="0" xfId="0" applyNumberFormat="1" applyFont="1" applyAlignment="1">
      <alignment vertical="center" wrapText="1"/>
    </xf>
    <xf numFmtId="7" fontId="57" fillId="0" borderId="0" xfId="0" applyNumberFormat="1" applyFont="1" applyAlignment="1">
      <alignment horizontal="left" vertical="center" wrapText="1"/>
    </xf>
    <xf numFmtId="0" fontId="58" fillId="3" borderId="0" xfId="0" applyFont="1" applyFill="1" applyAlignment="1">
      <alignment horizontal="right" vertical="center" wrapText="1"/>
    </xf>
    <xf numFmtId="0" fontId="57" fillId="3" borderId="0" xfId="0" applyFont="1" applyFill="1" applyAlignment="1">
      <alignment horizontal="left" vertical="center" wrapText="1"/>
    </xf>
    <xf numFmtId="0" fontId="59" fillId="3" borderId="0" xfId="0" applyFont="1" applyFill="1" applyAlignment="1">
      <alignment horizontal="left" vertical="center" wrapText="1"/>
    </xf>
    <xf numFmtId="7" fontId="59" fillId="0" borderId="0" xfId="0" applyNumberFormat="1" applyFont="1" applyAlignment="1">
      <alignment vertical="center" wrapText="1"/>
    </xf>
    <xf numFmtId="7" fontId="59" fillId="0" borderId="0" xfId="0" applyNumberFormat="1" applyFont="1" applyAlignment="1">
      <alignment horizontal="left" vertical="center" wrapText="1"/>
    </xf>
    <xf numFmtId="0" fontId="58" fillId="3" borderId="0" xfId="0" applyFont="1" applyFill="1" applyAlignment="1">
      <alignment horizontal="left" vertical="center" wrapText="1"/>
    </xf>
    <xf numFmtId="7" fontId="58" fillId="0" borderId="0" xfId="0" applyNumberFormat="1" applyFont="1" applyAlignment="1">
      <alignment vertical="center" wrapText="1"/>
    </xf>
    <xf numFmtId="7" fontId="58" fillId="0" borderId="0" xfId="0" applyNumberFormat="1" applyFont="1" applyAlignment="1">
      <alignment horizontal="left" vertical="center" wrapText="1"/>
    </xf>
    <xf numFmtId="0" fontId="60" fillId="3" borderId="0" xfId="0" applyFont="1" applyFill="1" applyAlignment="1">
      <alignment horizontal="center" vertical="center" wrapText="1"/>
    </xf>
    <xf numFmtId="0" fontId="61" fillId="3" borderId="0" xfId="0" applyFont="1" applyFill="1" applyAlignment="1">
      <alignment horizontal="center" vertical="center" wrapText="1"/>
    </xf>
    <xf numFmtId="0" fontId="59" fillId="3" borderId="0" xfId="0" applyFont="1" applyFill="1" applyAlignment="1">
      <alignment horizontal="center" vertical="center" wrapText="1"/>
    </xf>
    <xf numFmtId="0" fontId="62" fillId="3" borderId="0" xfId="0" applyFont="1" applyFill="1" applyAlignment="1">
      <alignment vertical="center" wrapText="1"/>
    </xf>
    <xf numFmtId="49" fontId="62" fillId="3" borderId="0" xfId="0" applyNumberFormat="1" applyFont="1" applyFill="1" applyAlignment="1">
      <alignment vertical="center" wrapText="1"/>
    </xf>
    <xf numFmtId="49" fontId="62" fillId="3" borderId="0" xfId="0" applyNumberFormat="1" applyFont="1" applyFill="1" applyAlignment="1">
      <alignment horizontal="center" vertical="center" wrapText="1"/>
    </xf>
    <xf numFmtId="8" fontId="59" fillId="3" borderId="0" xfId="0" applyNumberFormat="1" applyFont="1" applyFill="1" applyAlignment="1">
      <alignment horizontal="left" vertical="center" wrapText="1"/>
    </xf>
    <xf numFmtId="0" fontId="63" fillId="3" borderId="0" xfId="0" applyFont="1" applyFill="1" applyAlignment="1">
      <alignment horizontal="left" vertical="center" wrapText="1"/>
    </xf>
    <xf numFmtId="8" fontId="57" fillId="3" borderId="0" xfId="0" applyNumberFormat="1" applyFont="1" applyFill="1" applyAlignment="1">
      <alignment horizontal="left" vertical="center" wrapText="1"/>
    </xf>
    <xf numFmtId="8" fontId="64" fillId="3" borderId="0" xfId="0" applyNumberFormat="1" applyFont="1" applyFill="1" applyAlignment="1">
      <alignment horizontal="center" vertical="center" wrapText="1"/>
    </xf>
    <xf numFmtId="7" fontId="57" fillId="0" borderId="0" xfId="0" applyNumberFormat="1" applyFont="1" applyAlignment="1" applyProtection="1">
      <alignment vertical="center" wrapText="1"/>
      <protection locked="0"/>
    </xf>
    <xf numFmtId="7" fontId="57" fillId="0" borderId="0" xfId="0" applyNumberFormat="1" applyFont="1" applyAlignment="1" applyProtection="1">
      <alignment horizontal="left" vertical="center" wrapText="1"/>
      <protection locked="0"/>
    </xf>
    <xf numFmtId="8" fontId="65" fillId="3" borderId="0" xfId="0" applyNumberFormat="1" applyFont="1" applyFill="1" applyAlignment="1">
      <alignment horizontal="left" vertical="center" wrapText="1"/>
    </xf>
    <xf numFmtId="7" fontId="65" fillId="0" borderId="0" xfId="0" applyNumberFormat="1" applyFont="1" applyAlignment="1" applyProtection="1">
      <alignment vertical="center" wrapText="1"/>
      <protection locked="0"/>
    </xf>
    <xf numFmtId="7" fontId="65" fillId="0" borderId="0" xfId="0" applyNumberFormat="1" applyFont="1" applyAlignment="1" applyProtection="1">
      <alignment horizontal="left" vertical="center" wrapText="1"/>
      <protection locked="0"/>
    </xf>
    <xf numFmtId="8" fontId="54" fillId="3" borderId="0" xfId="0" applyNumberFormat="1" applyFont="1" applyFill="1" applyAlignment="1">
      <alignment horizontal="left" vertical="center" wrapText="1"/>
    </xf>
    <xf numFmtId="7" fontId="54" fillId="0" borderId="0" xfId="0" applyNumberFormat="1" applyFont="1" applyAlignment="1">
      <alignment vertical="center" wrapText="1"/>
    </xf>
    <xf numFmtId="7" fontId="54" fillId="0" borderId="0" xfId="0" applyNumberFormat="1" applyFont="1" applyAlignment="1">
      <alignment horizontal="left" vertical="center" wrapText="1"/>
    </xf>
    <xf numFmtId="8" fontId="59" fillId="3" borderId="0" xfId="0" applyNumberFormat="1" applyFont="1" applyFill="1" applyAlignment="1">
      <alignment vertical="center" wrapText="1"/>
    </xf>
    <xf numFmtId="5" fontId="10" fillId="5" borderId="22" xfId="1" applyNumberFormat="1" applyFont="1" applyFill="1" applyBorder="1" applyAlignment="1">
      <alignment horizontal="right" vertical="center" wrapText="1"/>
    </xf>
    <xf numFmtId="38" fontId="10" fillId="5" borderId="22" xfId="1" applyNumberFormat="1" applyFont="1" applyFill="1" applyBorder="1" applyAlignment="1">
      <alignment horizontal="right" vertical="center" wrapText="1"/>
    </xf>
    <xf numFmtId="5" fontId="13" fillId="15" borderId="47" xfId="1" applyNumberFormat="1" applyFont="1" applyFill="1" applyBorder="1" applyAlignment="1">
      <alignment horizontal="right" vertical="center" wrapText="1"/>
    </xf>
    <xf numFmtId="5" fontId="10" fillId="3" borderId="0" xfId="1" applyNumberFormat="1" applyFont="1" applyFill="1" applyBorder="1" applyAlignment="1">
      <alignment horizontal="right" vertical="center" wrapText="1"/>
    </xf>
    <xf numFmtId="3" fontId="10" fillId="5" borderId="8" xfId="1" applyNumberFormat="1" applyFont="1" applyFill="1" applyBorder="1" applyAlignment="1" applyProtection="1">
      <alignment horizontal="right" vertical="center" wrapText="1"/>
      <protection locked="0"/>
    </xf>
    <xf numFmtId="5" fontId="10" fillId="5" borderId="46" xfId="1" applyNumberFormat="1" applyFont="1" applyFill="1" applyBorder="1" applyAlignment="1">
      <alignment horizontal="right" vertical="center" wrapText="1"/>
    </xf>
    <xf numFmtId="164" fontId="13" fillId="5" borderId="46" xfId="0" applyNumberFormat="1" applyFont="1" applyFill="1" applyBorder="1" applyAlignment="1">
      <alignment horizontal="right" vertical="center" wrapText="1"/>
    </xf>
    <xf numFmtId="5" fontId="10" fillId="5" borderId="47" xfId="1" applyNumberFormat="1" applyFont="1" applyFill="1" applyBorder="1" applyAlignment="1">
      <alignment horizontal="right" vertical="center" wrapText="1"/>
    </xf>
    <xf numFmtId="8" fontId="6" fillId="3" borderId="20" xfId="0" applyNumberFormat="1" applyFont="1" applyFill="1" applyBorder="1" applyAlignment="1">
      <alignment horizontal="center" vertical="center" wrapText="1"/>
    </xf>
    <xf numFmtId="6" fontId="10" fillId="3" borderId="48" xfId="0" applyNumberFormat="1" applyFont="1" applyFill="1" applyBorder="1" applyAlignment="1" applyProtection="1">
      <alignment horizontal="right" vertical="center" wrapText="1"/>
      <protection locked="0"/>
    </xf>
    <xf numFmtId="6" fontId="10" fillId="3" borderId="49" xfId="0" applyNumberFormat="1" applyFont="1" applyFill="1" applyBorder="1" applyAlignment="1" applyProtection="1">
      <alignment horizontal="right" vertical="center" wrapText="1"/>
      <protection locked="0"/>
    </xf>
    <xf numFmtId="6" fontId="10" fillId="3" borderId="50" xfId="0" applyNumberFormat="1" applyFont="1" applyFill="1" applyBorder="1" applyAlignment="1" applyProtection="1">
      <alignment horizontal="right" vertical="center" wrapText="1"/>
      <protection locked="0"/>
    </xf>
    <xf numFmtId="8" fontId="66" fillId="5" borderId="23" xfId="0" applyNumberFormat="1" applyFont="1" applyFill="1" applyBorder="1" applyAlignment="1">
      <alignment horizontal="center" vertical="center" wrapText="1"/>
    </xf>
    <xf numFmtId="7" fontId="66" fillId="5" borderId="23" xfId="0" applyNumberFormat="1" applyFont="1" applyFill="1" applyBorder="1" applyAlignment="1">
      <alignment horizontal="center" vertical="center" wrapText="1"/>
    </xf>
    <xf numFmtId="0" fontId="8" fillId="3" borderId="0" xfId="0" applyFont="1" applyFill="1" applyAlignment="1">
      <alignment horizontal="left" vertical="center"/>
    </xf>
    <xf numFmtId="0" fontId="8" fillId="3" borderId="25" xfId="0" applyFont="1" applyFill="1" applyBorder="1" applyAlignment="1">
      <alignment horizontal="left" vertical="center"/>
    </xf>
    <xf numFmtId="8" fontId="8" fillId="6" borderId="16" xfId="0" applyNumberFormat="1" applyFont="1" applyFill="1" applyBorder="1" applyAlignment="1">
      <alignment horizontal="left" vertical="center" wrapText="1"/>
    </xf>
    <xf numFmtId="8" fontId="8" fillId="6" borderId="28" xfId="0" applyNumberFormat="1" applyFont="1" applyFill="1" applyBorder="1" applyAlignment="1">
      <alignment horizontal="left" vertical="center" wrapText="1"/>
    </xf>
    <xf numFmtId="8" fontId="8" fillId="6" borderId="29" xfId="0" applyNumberFormat="1" applyFont="1" applyFill="1" applyBorder="1" applyAlignment="1">
      <alignment horizontal="left" vertical="center" wrapText="1"/>
    </xf>
    <xf numFmtId="0" fontId="8" fillId="3" borderId="31" xfId="0" applyFont="1" applyFill="1" applyBorder="1" applyAlignment="1">
      <alignment horizontal="left" vertical="center"/>
    </xf>
    <xf numFmtId="0" fontId="8" fillId="0" borderId="0" xfId="0" applyFont="1" applyAlignment="1">
      <alignment horizontal="left" vertical="center"/>
    </xf>
    <xf numFmtId="0" fontId="8" fillId="0" borderId="31" xfId="0" applyFont="1" applyBorder="1" applyAlignment="1">
      <alignment horizontal="left" vertical="center"/>
    </xf>
    <xf numFmtId="8" fontId="29" fillId="3" borderId="0" xfId="0" applyNumberFormat="1" applyFont="1" applyFill="1" applyAlignment="1">
      <alignment horizontal="center" vertical="center" wrapText="1"/>
    </xf>
    <xf numFmtId="0" fontId="8" fillId="3" borderId="34" xfId="0" applyFont="1" applyFill="1" applyBorder="1" applyAlignment="1">
      <alignment horizontal="left" vertical="center" wrapText="1"/>
    </xf>
    <xf numFmtId="0" fontId="8" fillId="3" borderId="23" xfId="0" applyFont="1" applyFill="1" applyBorder="1" applyAlignment="1">
      <alignment horizontal="left" vertical="center"/>
    </xf>
    <xf numFmtId="0" fontId="8" fillId="3" borderId="44" xfId="0" applyFont="1" applyFill="1" applyBorder="1" applyAlignment="1">
      <alignment horizontal="left" vertical="center"/>
    </xf>
    <xf numFmtId="8" fontId="30" fillId="3" borderId="0" xfId="0" applyNumberFormat="1" applyFont="1" applyFill="1" applyAlignment="1">
      <alignment horizontal="left" vertical="center" wrapText="1"/>
    </xf>
    <xf numFmtId="0" fontId="8" fillId="3" borderId="16" xfId="0" applyFont="1" applyFill="1" applyBorder="1" applyAlignment="1">
      <alignment horizontal="left" vertical="center" wrapText="1"/>
    </xf>
    <xf numFmtId="0" fontId="8" fillId="3" borderId="28" xfId="0" applyFont="1" applyFill="1" applyBorder="1" applyAlignment="1">
      <alignment horizontal="left" vertical="center"/>
    </xf>
    <xf numFmtId="0" fontId="8" fillId="3" borderId="45" xfId="0" applyFont="1" applyFill="1" applyBorder="1" applyAlignment="1">
      <alignment horizontal="left" vertical="center"/>
    </xf>
    <xf numFmtId="8" fontId="8" fillId="3" borderId="0" xfId="0" applyNumberFormat="1" applyFont="1" applyFill="1" applyAlignment="1">
      <alignment horizontal="left" vertical="center" wrapText="1"/>
    </xf>
    <xf numFmtId="0" fontId="6" fillId="3" borderId="0" xfId="0" applyFont="1" applyFill="1" applyAlignment="1">
      <alignment horizontal="left" vertical="center"/>
    </xf>
    <xf numFmtId="0" fontId="6" fillId="3" borderId="25" xfId="0" applyFont="1" applyFill="1" applyBorder="1" applyAlignment="1">
      <alignment horizontal="left" vertical="center"/>
    </xf>
    <xf numFmtId="8" fontId="66" fillId="5" borderId="0" xfId="0" applyNumberFormat="1" applyFont="1" applyFill="1" applyAlignment="1">
      <alignment horizontal="left" vertical="center" wrapText="1"/>
    </xf>
    <xf numFmtId="8" fontId="6" fillId="0" borderId="8" xfId="0" applyNumberFormat="1" applyFont="1" applyBorder="1" applyAlignment="1">
      <alignment horizontal="left" vertical="center" wrapText="1"/>
    </xf>
    <xf numFmtId="0" fontId="20" fillId="3" borderId="0" xfId="0" applyFont="1" applyFill="1" applyAlignment="1">
      <alignment horizontal="left" vertical="center"/>
    </xf>
    <xf numFmtId="0" fontId="20" fillId="3" borderId="25" xfId="0" applyFont="1" applyFill="1" applyBorder="1" applyAlignment="1">
      <alignment horizontal="left" vertical="center"/>
    </xf>
    <xf numFmtId="8" fontId="16" fillId="6" borderId="26" xfId="0" applyNumberFormat="1" applyFont="1" applyFill="1" applyBorder="1" applyAlignment="1">
      <alignment horizontal="center" vertical="center" wrapText="1"/>
    </xf>
    <xf numFmtId="8" fontId="16" fillId="6" borderId="19" xfId="0" applyNumberFormat="1" applyFont="1" applyFill="1" applyBorder="1" applyAlignment="1">
      <alignment horizontal="center" vertical="center" wrapText="1"/>
    </xf>
    <xf numFmtId="8" fontId="16" fillId="6" borderId="27" xfId="0" applyNumberFormat="1" applyFont="1" applyFill="1" applyBorder="1" applyAlignment="1">
      <alignment horizontal="center" vertical="center" wrapText="1"/>
    </xf>
    <xf numFmtId="8" fontId="16" fillId="6" borderId="0" xfId="0" applyNumberFormat="1" applyFont="1" applyFill="1" applyAlignment="1">
      <alignment horizontal="left" vertical="center" wrapText="1"/>
    </xf>
    <xf numFmtId="8" fontId="15" fillId="3" borderId="0" xfId="0" applyNumberFormat="1" applyFont="1" applyFill="1" applyAlignment="1">
      <alignment horizontal="center" vertical="center" wrapText="1"/>
    </xf>
    <xf numFmtId="8" fontId="8" fillId="3" borderId="8" xfId="0" applyNumberFormat="1" applyFont="1" applyFill="1" applyBorder="1" applyAlignment="1">
      <alignment horizontal="left" vertical="center" wrapText="1"/>
    </xf>
    <xf numFmtId="8" fontId="8" fillId="3" borderId="34" xfId="0" applyNumberFormat="1" applyFont="1" applyFill="1" applyBorder="1" applyAlignment="1">
      <alignment horizontal="left" vertical="center" wrapText="1"/>
    </xf>
    <xf numFmtId="8" fontId="8" fillId="3" borderId="23" xfId="0" applyNumberFormat="1" applyFont="1" applyFill="1" applyBorder="1" applyAlignment="1">
      <alignment horizontal="left" vertical="center" wrapText="1"/>
    </xf>
    <xf numFmtId="8" fontId="8" fillId="3" borderId="43" xfId="0" applyNumberFormat="1" applyFont="1" applyFill="1" applyBorder="1" applyAlignment="1">
      <alignment horizontal="left" vertical="center" wrapText="1"/>
    </xf>
    <xf numFmtId="0" fontId="8" fillId="3" borderId="0" xfId="0" applyFont="1" applyFill="1" applyAlignment="1">
      <alignment horizontal="left" vertical="center" wrapText="1"/>
    </xf>
    <xf numFmtId="0" fontId="8" fillId="0" borderId="1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6" fillId="3" borderId="0" xfId="0" applyFont="1" applyFill="1" applyAlignment="1">
      <alignment horizontal="left" vertical="center" wrapText="1"/>
    </xf>
    <xf numFmtId="0" fontId="26" fillId="3" borderId="0" xfId="0" applyFont="1" applyFill="1" applyAlignment="1">
      <alignment horizontal="left" vertical="center"/>
    </xf>
    <xf numFmtId="0" fontId="26" fillId="3" borderId="25" xfId="0" applyFont="1" applyFill="1" applyBorder="1" applyAlignment="1">
      <alignment horizontal="left" vertical="center"/>
    </xf>
    <xf numFmtId="8" fontId="6" fillId="3" borderId="0" xfId="0" applyNumberFormat="1" applyFont="1" applyFill="1" applyAlignment="1">
      <alignment horizontal="left" vertical="center" wrapText="1"/>
    </xf>
    <xf numFmtId="0" fontId="10" fillId="3" borderId="0" xfId="0" applyFont="1" applyFill="1" applyAlignment="1">
      <alignment horizontal="left" vertical="center"/>
    </xf>
    <xf numFmtId="0" fontId="10" fillId="3" borderId="25" xfId="0" applyFont="1" applyFill="1" applyBorder="1" applyAlignment="1">
      <alignment horizontal="left" vertical="center"/>
    </xf>
    <xf numFmtId="8" fontId="13" fillId="4" borderId="26" xfId="0" applyNumberFormat="1" applyFont="1" applyFill="1" applyBorder="1" applyAlignment="1">
      <alignment horizontal="right" vertical="center" wrapText="1"/>
    </xf>
    <xf numFmtId="8" fontId="13" fillId="4" borderId="19" xfId="0" applyNumberFormat="1" applyFont="1" applyFill="1" applyBorder="1" applyAlignment="1">
      <alignment horizontal="right" vertical="center" wrapText="1"/>
    </xf>
    <xf numFmtId="8" fontId="13" fillId="4" borderId="27" xfId="0" applyNumberFormat="1" applyFont="1" applyFill="1" applyBorder="1" applyAlignment="1">
      <alignment horizontal="right" vertical="center" wrapText="1"/>
    </xf>
    <xf numFmtId="8" fontId="8" fillId="6" borderId="8" xfId="0" applyNumberFormat="1" applyFont="1" applyFill="1" applyBorder="1" applyAlignment="1">
      <alignment horizontal="left" vertical="center" wrapText="1"/>
    </xf>
    <xf numFmtId="0" fontId="6" fillId="0" borderId="16" xfId="0" applyFont="1" applyBorder="1" applyAlignment="1">
      <alignment horizontal="left" vertical="center" wrapText="1"/>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8" fillId="3" borderId="0" xfId="0" applyFont="1" applyFill="1" applyAlignment="1">
      <alignment horizontal="left" vertical="top" wrapText="1" indent="1"/>
    </xf>
    <xf numFmtId="0" fontId="8" fillId="3" borderId="25" xfId="0" applyFont="1" applyFill="1" applyBorder="1" applyAlignment="1">
      <alignment horizontal="left" vertical="top" wrapText="1" indent="1"/>
    </xf>
    <xf numFmtId="0" fontId="16" fillId="3" borderId="0" xfId="0" applyFont="1" applyFill="1" applyAlignment="1">
      <alignment horizontal="left" vertical="center"/>
    </xf>
    <xf numFmtId="0" fontId="16" fillId="3" borderId="31" xfId="0" applyFont="1" applyFill="1" applyBorder="1" applyAlignment="1">
      <alignment horizontal="left" vertical="center"/>
    </xf>
    <xf numFmtId="8" fontId="6" fillId="0" borderId="8" xfId="0" applyNumberFormat="1" applyFont="1" applyBorder="1" applyAlignment="1">
      <alignment horizontal="left" vertical="center"/>
    </xf>
    <xf numFmtId="0" fontId="20" fillId="3" borderId="31" xfId="0" applyFont="1" applyFill="1" applyBorder="1" applyAlignment="1">
      <alignment horizontal="left" vertical="center"/>
    </xf>
    <xf numFmtId="0" fontId="6" fillId="3" borderId="0" xfId="0" applyFont="1" applyFill="1" applyAlignment="1">
      <alignment horizontal="center" vertical="center" wrapText="1"/>
    </xf>
    <xf numFmtId="0" fontId="7" fillId="3" borderId="0" xfId="0" applyFont="1" applyFill="1" applyAlignment="1">
      <alignment horizontal="center" vertical="center" wrapText="1"/>
    </xf>
    <xf numFmtId="0" fontId="54" fillId="3" borderId="9" xfId="0" applyFont="1" applyFill="1" applyBorder="1"/>
    <xf numFmtId="0" fontId="54" fillId="3" borderId="0" xfId="0" applyFont="1" applyFill="1"/>
    <xf numFmtId="8" fontId="6" fillId="3" borderId="0" xfId="0" applyNumberFormat="1" applyFont="1" applyFill="1" applyAlignment="1">
      <alignment horizontal="left" vertical="center"/>
    </xf>
    <xf numFmtId="8" fontId="6" fillId="3" borderId="25" xfId="0" applyNumberFormat="1" applyFont="1" applyFill="1" applyBorder="1" applyAlignment="1">
      <alignment horizontal="left" vertical="center"/>
    </xf>
    <xf numFmtId="0" fontId="5" fillId="3" borderId="0" xfId="0" applyFont="1" applyFill="1" applyAlignment="1">
      <alignment horizontal="right" vertical="center" wrapText="1"/>
    </xf>
    <xf numFmtId="0" fontId="4" fillId="3" borderId="0" xfId="0" applyFont="1" applyFill="1" applyAlignment="1">
      <alignment horizontal="left" vertical="center" wrapText="1"/>
    </xf>
    <xf numFmtId="0" fontId="23" fillId="3" borderId="9" xfId="0" applyFont="1" applyFill="1" applyBorder="1" applyAlignment="1">
      <alignment horizontal="center" vertical="center" wrapText="1"/>
    </xf>
    <xf numFmtId="0" fontId="6" fillId="3" borderId="0" xfId="0" applyFont="1" applyFill="1" applyAlignment="1">
      <alignment vertical="center"/>
    </xf>
    <xf numFmtId="0" fontId="6" fillId="3" borderId="10" xfId="0" applyFont="1" applyFill="1" applyBorder="1" applyAlignment="1">
      <alignment vertical="center"/>
    </xf>
    <xf numFmtId="0" fontId="33" fillId="3"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8" fillId="6" borderId="16" xfId="0" applyFont="1" applyFill="1" applyBorder="1" applyAlignment="1">
      <alignment horizontal="left" vertical="center" wrapText="1"/>
    </xf>
    <xf numFmtId="0" fontId="8" fillId="6" borderId="28" xfId="0" applyFont="1" applyFill="1" applyBorder="1" applyAlignment="1">
      <alignment horizontal="left" vertical="center" wrapText="1"/>
    </xf>
    <xf numFmtId="0" fontId="8" fillId="6" borderId="29" xfId="0" applyFont="1" applyFill="1" applyBorder="1" applyAlignment="1">
      <alignment horizontal="left" vertical="center" wrapText="1"/>
    </xf>
    <xf numFmtId="0" fontId="8" fillId="3" borderId="23" xfId="0" applyFont="1" applyFill="1" applyBorder="1" applyAlignment="1" applyProtection="1">
      <alignment horizontal="center" vertical="center" wrapText="1"/>
      <protection locked="0"/>
    </xf>
    <xf numFmtId="0" fontId="14" fillId="3" borderId="0" xfId="0" applyFont="1" applyFill="1" applyAlignment="1">
      <alignment horizontal="left" vertical="center" wrapText="1"/>
    </xf>
    <xf numFmtId="0" fontId="8" fillId="3" borderId="0" xfId="0" applyFont="1" applyFill="1" applyAlignment="1">
      <alignment horizontal="center" vertical="center" wrapText="1"/>
    </xf>
    <xf numFmtId="15" fontId="31" fillId="3" borderId="0" xfId="0" applyNumberFormat="1" applyFont="1" applyFill="1" applyAlignment="1">
      <alignment horizontal="center" vertical="center" wrapText="1"/>
    </xf>
    <xf numFmtId="0" fontId="7" fillId="3" borderId="0" xfId="0" applyFont="1" applyFill="1" applyAlignment="1">
      <alignment horizontal="left" vertical="top" wrapText="1"/>
    </xf>
    <xf numFmtId="0" fontId="29" fillId="3" borderId="0" xfId="0" applyFont="1" applyFill="1" applyAlignment="1">
      <alignment horizontal="center" vertical="center" wrapText="1"/>
    </xf>
    <xf numFmtId="0" fontId="8" fillId="3" borderId="0" xfId="0" applyFont="1" applyFill="1" applyAlignment="1" applyProtection="1">
      <alignment horizontal="center" vertical="center" wrapText="1"/>
      <protection locked="0"/>
    </xf>
    <xf numFmtId="8" fontId="20" fillId="3" borderId="0" xfId="0" applyNumberFormat="1" applyFont="1" applyFill="1" applyAlignment="1">
      <alignment horizontal="right" vertical="center" wrapText="1"/>
    </xf>
    <xf numFmtId="0" fontId="8" fillId="0" borderId="16" xfId="0" applyFont="1" applyBorder="1" applyAlignment="1">
      <alignment horizontal="left" vertical="center" wrapText="1"/>
    </xf>
    <xf numFmtId="0" fontId="8" fillId="0" borderId="28" xfId="0" applyFont="1" applyBorder="1" applyAlignment="1">
      <alignment horizontal="left" vertical="center"/>
    </xf>
    <xf numFmtId="0" fontId="8" fillId="0" borderId="45" xfId="0" applyFont="1" applyBorder="1" applyAlignment="1">
      <alignment horizontal="left" vertical="center"/>
    </xf>
    <xf numFmtId="8" fontId="8" fillId="3" borderId="0" xfId="0" applyNumberFormat="1" applyFont="1" applyFill="1" applyAlignment="1">
      <alignment horizontal="left" vertical="center"/>
    </xf>
    <xf numFmtId="8" fontId="8" fillId="3" borderId="25" xfId="0" applyNumberFormat="1" applyFont="1" applyFill="1" applyBorder="1" applyAlignment="1">
      <alignment horizontal="left" vertical="center"/>
    </xf>
    <xf numFmtId="0" fontId="8" fillId="3" borderId="32" xfId="0" applyFont="1" applyFill="1" applyBorder="1" applyAlignment="1">
      <alignment horizontal="right" vertical="center" wrapText="1"/>
    </xf>
    <xf numFmtId="0" fontId="4" fillId="3" borderId="33" xfId="0" applyFont="1" applyFill="1" applyBorder="1" applyAlignment="1">
      <alignment horizontal="right" vertical="center" wrapText="1"/>
    </xf>
    <xf numFmtId="0" fontId="4" fillId="3" borderId="21" xfId="0" applyFont="1" applyFill="1" applyBorder="1" applyAlignment="1">
      <alignment horizontal="right" vertical="center" wrapText="1"/>
    </xf>
    <xf numFmtId="8" fontId="7" fillId="3" borderId="0" xfId="0" applyNumberFormat="1" applyFont="1" applyFill="1" applyAlignment="1">
      <alignment horizontal="center" vertical="center" wrapText="1"/>
    </xf>
    <xf numFmtId="8" fontId="6" fillId="0" borderId="0" xfId="0" applyNumberFormat="1" applyFont="1" applyAlignment="1">
      <alignment horizontal="left" vertical="center"/>
    </xf>
    <xf numFmtId="8" fontId="6" fillId="0" borderId="25" xfId="0" applyNumberFormat="1" applyFont="1" applyBorder="1" applyAlignment="1">
      <alignment horizontal="left" vertical="center"/>
    </xf>
    <xf numFmtId="0" fontId="4" fillId="3" borderId="0" xfId="0" applyFont="1" applyFill="1" applyAlignment="1">
      <alignment vertical="center"/>
    </xf>
    <xf numFmtId="0" fontId="4" fillId="3" borderId="25" xfId="0" applyFont="1" applyFill="1" applyBorder="1" applyAlignment="1">
      <alignment vertical="center"/>
    </xf>
    <xf numFmtId="8" fontId="8" fillId="3" borderId="16" xfId="0" applyNumberFormat="1" applyFont="1" applyFill="1" applyBorder="1" applyAlignment="1">
      <alignment horizontal="left" vertical="center" wrapText="1"/>
    </xf>
    <xf numFmtId="8" fontId="8" fillId="3" borderId="28" xfId="0" applyNumberFormat="1" applyFont="1" applyFill="1" applyBorder="1" applyAlignment="1">
      <alignment horizontal="left" vertical="center" wrapText="1"/>
    </xf>
    <xf numFmtId="8" fontId="8" fillId="3" borderId="29" xfId="0" applyNumberFormat="1" applyFont="1" applyFill="1" applyBorder="1" applyAlignment="1">
      <alignment horizontal="left" vertical="center" wrapText="1"/>
    </xf>
    <xf numFmtId="0" fontId="6" fillId="3" borderId="0" xfId="0" applyFont="1" applyFill="1" applyAlignment="1">
      <alignment horizontal="left" vertical="top"/>
    </xf>
    <xf numFmtId="0" fontId="6" fillId="3" borderId="25" xfId="0" applyFont="1" applyFill="1" applyBorder="1" applyAlignment="1">
      <alignment horizontal="left" vertical="top"/>
    </xf>
    <xf numFmtId="0" fontId="52" fillId="7" borderId="8" xfId="0" applyFont="1" applyFill="1" applyBorder="1" applyAlignment="1">
      <alignment horizontal="center" vertical="center" wrapText="1"/>
    </xf>
    <xf numFmtId="0" fontId="24" fillId="7" borderId="8" xfId="0" applyFont="1" applyFill="1" applyBorder="1"/>
    <xf numFmtId="0" fontId="52" fillId="11" borderId="40" xfId="0" applyFont="1" applyFill="1" applyBorder="1" applyAlignment="1">
      <alignment horizontal="center" vertical="center" wrapText="1"/>
    </xf>
    <xf numFmtId="0" fontId="52" fillId="11" borderId="1" xfId="0" applyFont="1" applyFill="1" applyBorder="1" applyAlignment="1">
      <alignment horizontal="center" vertical="center" wrapText="1"/>
    </xf>
    <xf numFmtId="0" fontId="52" fillId="11" borderId="41" xfId="0" applyFont="1" applyFill="1" applyBorder="1" applyAlignment="1">
      <alignment horizontal="center" vertical="center" wrapText="1"/>
    </xf>
    <xf numFmtId="0" fontId="42" fillId="7" borderId="8" xfId="0" applyFont="1" applyFill="1" applyBorder="1" applyAlignment="1">
      <alignment horizontal="center" vertical="center" wrapText="1"/>
    </xf>
    <xf numFmtId="0" fontId="24" fillId="7" borderId="28" xfId="0" applyFont="1" applyFill="1" applyBorder="1" applyAlignment="1">
      <alignment wrapText="1"/>
    </xf>
    <xf numFmtId="0" fontId="42" fillId="8" borderId="8" xfId="0" applyFont="1" applyFill="1" applyBorder="1" applyAlignment="1">
      <alignment horizontal="center" vertical="center" wrapText="1"/>
    </xf>
    <xf numFmtId="0" fontId="42" fillId="17" borderId="8" xfId="0" applyFont="1" applyFill="1" applyBorder="1" applyAlignment="1">
      <alignment horizontal="center" vertical="center" wrapText="1"/>
    </xf>
    <xf numFmtId="0" fontId="52" fillId="6" borderId="8" xfId="0" applyFont="1" applyFill="1" applyBorder="1" applyAlignment="1">
      <alignment horizontal="center" vertical="center" wrapText="1"/>
    </xf>
  </cellXfs>
  <cellStyles count="5">
    <cellStyle name="Comma" xfId="1" builtinId="3"/>
    <cellStyle name="Currency" xfId="4" builtinId="4"/>
    <cellStyle name="Hyperlink" xfId="2" builtinId="8"/>
    <cellStyle name="Normal" xfId="0" builtinId="0"/>
    <cellStyle name="Percent" xfId="3" builtinId="5"/>
  </cellStyles>
  <dxfs count="51">
    <dxf>
      <font>
        <color rgb="FF9C0006"/>
      </font>
      <fill>
        <patternFill>
          <bgColor rgb="FFFFC7CE"/>
        </patternFill>
      </fill>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2"/>
        <color theme="3" tint="-0.499984740745262"/>
        <name val="Arial"/>
        <family val="2"/>
        <scheme val="none"/>
      </font>
      <numFmt numFmtId="164" formatCode="_(* #,##0_);_(* \(#,##0\);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border>
      <protection locked="0" hidden="0"/>
    </dxf>
    <dxf>
      <font>
        <strike val="0"/>
        <outline val="0"/>
        <shadow val="0"/>
        <u val="none"/>
        <vertAlign val="baseline"/>
        <sz val="12"/>
        <color theme="3" tint="-0.499984740745262"/>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rgb="FFFF0000"/>
        <name val="Arial"/>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rgb="FF1F1F1F"/>
        <name val="Calibri"/>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1"/>
        <color theme="3" tint="-0.499984740745262"/>
        <name val="Calibri"/>
        <family val="2"/>
        <scheme val="minor"/>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1"/>
        <color theme="3" tint="-0.499984740745262"/>
        <name val="Calibri"/>
        <family val="2"/>
        <scheme val="minor"/>
      </font>
      <numFmt numFmtId="167" formatCode="_-* #,##0_-;\-* #,##0_-;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numFmt numFmtId="3" formatCode="#,##0"/>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rgb="FF000000"/>
        </top>
        <bottom style="thin">
          <color rgb="FFBFBFBF"/>
        </bottom>
      </border>
    </dxf>
    <dxf>
      <fill>
        <patternFill patternType="none">
          <fgColor rgb="FF000000"/>
          <bgColor auto="1"/>
        </patternFill>
      </fill>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2"/>
        <color theme="3" tint="-0.499984740745262"/>
        <name val="Arial"/>
        <family val="2"/>
        <scheme val="none"/>
      </font>
      <numFmt numFmtId="167" formatCode="_-* #,##0_-;\-* #,##0_-;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2"/>
        <color theme="3" tint="-0.499984740745262"/>
        <name val="Arial"/>
        <family val="2"/>
        <scheme val="none"/>
      </font>
      <numFmt numFmtId="167" formatCode="_-* #,##0_-;\-* #,##0_-;_-* &quot;-&quot;_-;_-@_-"/>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CCECFF"/>
      <rgbColor rgb="00CCFFFF"/>
      <rgbColor rgb="00660066"/>
      <rgbColor rgb="00FF8080"/>
      <rgbColor rgb="000066CC"/>
      <rgbColor rgb="00CCCCFF"/>
      <rgbColor rgb="00000080"/>
      <rgbColor rgb="00FF00FF"/>
      <rgbColor rgb="00FFFFCC"/>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CCEC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wmf"/><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167528</xdr:colOff>
      <xdr:row>77</xdr:row>
      <xdr:rowOff>138393</xdr:rowOff>
    </xdr:from>
    <xdr:to>
      <xdr:col>1</xdr:col>
      <xdr:colOff>615203</xdr:colOff>
      <xdr:row>77</xdr:row>
      <xdr:rowOff>433668</xdr:rowOff>
    </xdr:to>
    <xdr:pic>
      <xdr:nvPicPr>
        <xdr:cNvPr id="1746" name="Picture 3">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763" y="18426393"/>
          <a:ext cx="4476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352425</xdr:colOff>
      <xdr:row>444</xdr:row>
      <xdr:rowOff>80683</xdr:rowOff>
    </xdr:from>
    <xdr:to>
      <xdr:col>2</xdr:col>
      <xdr:colOff>619125</xdr:colOff>
      <xdr:row>444</xdr:row>
      <xdr:rowOff>309283</xdr:rowOff>
    </xdr:to>
    <xdr:pic>
      <xdr:nvPicPr>
        <xdr:cNvPr id="1747" name="rg_hi" descr="ANd9GcTUtL9unaHBmw-S-PHpSzgSuX3UsdD557HonMcXxra_yFViOqw0BA">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2866" y="102390389"/>
          <a:ext cx="2667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1320266</xdr:colOff>
      <xdr:row>444</xdr:row>
      <xdr:rowOff>65400</xdr:rowOff>
    </xdr:from>
    <xdr:to>
      <xdr:col>7</xdr:col>
      <xdr:colOff>1566991</xdr:colOff>
      <xdr:row>445</xdr:row>
      <xdr:rowOff>2086</xdr:rowOff>
    </xdr:to>
    <xdr:pic>
      <xdr:nvPicPr>
        <xdr:cNvPr id="1748" name="rg_hi" descr="ANd9GcTnmK8nVphrbj_62rXDy1dgxWqdPz5lALYCU4H1MswBLw55q0Da">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55001" y="102375106"/>
          <a:ext cx="2467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595516</xdr:colOff>
      <xdr:row>444</xdr:row>
      <xdr:rowOff>55875</xdr:rowOff>
    </xdr:from>
    <xdr:to>
      <xdr:col>2</xdr:col>
      <xdr:colOff>891119</xdr:colOff>
      <xdr:row>444</xdr:row>
      <xdr:rowOff>351150</xdr:rowOff>
    </xdr:to>
    <xdr:pic>
      <xdr:nvPicPr>
        <xdr:cNvPr id="1749" name="rg_hi" descr="ANd9GcSQd_KLHl_GlVmzxhHMAD7rspo5MqC7TqRBu-FthhvsMLnylxXBsA">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35957" y="102365581"/>
          <a:ext cx="295603" cy="295275"/>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792256</xdr:colOff>
      <xdr:row>451</xdr:row>
      <xdr:rowOff>100293</xdr:rowOff>
    </xdr:from>
    <xdr:to>
      <xdr:col>6</xdr:col>
      <xdr:colOff>224678</xdr:colOff>
      <xdr:row>451</xdr:row>
      <xdr:rowOff>109818</xdr:rowOff>
    </xdr:to>
    <xdr:pic>
      <xdr:nvPicPr>
        <xdr:cNvPr id="1750" name="rg_hi" descr="ANd9GcTnmK8nVphrbj_62rXDy1dgxWqdPz5lALYCU4H1MswBLw55q0Da">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509932" y="103575411"/>
          <a:ext cx="2952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9B2004-C504-4C54-B926-249247713EF6}" name="Table1" displayName="Table1" ref="A2:I21" totalsRowShown="0" headerRowDxfId="50" dataDxfId="48" headerRowBorderDxfId="49" tableBorderDxfId="47">
  <sortState xmlns:xlrd2="http://schemas.microsoft.com/office/spreadsheetml/2017/richdata2" ref="A3:I21">
    <sortCondition ref="B3:B21"/>
  </sortState>
  <tableColumns count="9">
    <tableColumn id="1" xr3:uid="{8D8BEFF3-908F-4AF9-BC42-C0DD0B71131E}" name="Revenue Group" dataDxfId="46"/>
    <tableColumn id="2" xr3:uid="{92C8E3B7-253B-4497-A358-ED6CFB81A907}" name="Residential Revenue Category" dataDxfId="45"/>
    <tableColumn id="3" xr3:uid="{E7B00710-944F-4F7B-AB3C-A98A90406BEF}" name="Custom Category (if not listed)" dataDxfId="44"/>
    <tableColumn id="4" xr3:uid="{998C8A93-272E-41CE-8A04-BF2EACBCAD70}" name="Number of Properties" dataDxfId="43"/>
    <tableColumn id="5" xr3:uid="{7CC966B0-4E3A-4A7E-9632-332B02704DB1}" name="Total Assessed Value ($)" dataDxfId="42"/>
    <tableColumn id="6" xr3:uid="{260E28C3-D6C5-461E-AD59-8077A1F7C998}" name="Percent (per $1,000 Assessment) (Example 5.5)" dataDxfId="41"/>
    <tableColumn id="11" xr3:uid="{D5153C11-0B66-486C-BB34-89092C749814}" name="Total Percent  Tax ($)" dataDxfId="40">
      <calculatedColumnFormula>Table1[[#This Row],[Percent (per $1,000 Assessment) (Example 5.5)]]*Table1[[#This Row],[Total Assessed Value ($)]]/1000</calculatedColumnFormula>
    </tableColumn>
    <tableColumn id="7" xr3:uid="{4BFDB67F-A4C2-4816-B8BB-EA16AFD483BE}" name="Base Fee ($)" dataDxfId="39"/>
    <tableColumn id="9" xr3:uid="{06D38FEE-2DA3-4044-950A-2BB02294D184}" name="Estimated Revenue ($)" dataDxfId="38" dataCellStyle="Comma">
      <calculatedColumnFormula>Table1[[#This Row],[Number of Properties]]*Table1[[#This Row],[Base Fee ($)]]+(Table1[[#This Row],[Total Assessed Value ($)]]*Table1[[#This Row],[Percent (per $1,000 Assessment) (Example 5.5)]]/1000)</calculatedColumnFormula>
    </tableColumn>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611CB9-4675-4820-80B0-020872E87331}" name="Table14" displayName="Table14" ref="A2:I51" totalsRowShown="0" headerRowDxfId="37" dataDxfId="35" headerRowBorderDxfId="36" tableBorderDxfId="34">
  <sortState xmlns:xlrd2="http://schemas.microsoft.com/office/spreadsheetml/2017/richdata2" ref="A3:I7">
    <sortCondition ref="A2:A7"/>
  </sortState>
  <tableColumns count="9">
    <tableColumn id="1" xr3:uid="{EF9F527A-D22F-459F-A1D9-FB4CA222CFA3}" name="Revenue Group " dataDxfId="33"/>
    <tableColumn id="2" xr3:uid="{35CDBD68-BC3C-460D-B8E9-4FE12A8AAC66}" name="Commercial/Non-Residential Revenue Category" dataDxfId="32"/>
    <tableColumn id="3" xr3:uid="{7F62BB1D-A8B9-4967-BF3C-1FB28855C6E2}" name="Custom Category (if not listed)" dataDxfId="31"/>
    <tableColumn id="4" xr3:uid="{5A54DEA0-7F08-4D22-A48D-D9C562C75FB1}" name="Number of Properties" dataDxfId="30"/>
    <tableColumn id="5" xr3:uid="{2B82A655-E677-4B57-81A9-34CFD416D758}" name="Total Assessed Value ($)" dataDxfId="29"/>
    <tableColumn id="6" xr3:uid="{9782E27A-AA7B-4CC3-8755-55E367E22AAE}" name="Percent (per $1,000 Assessment) (Example 5.5)" dataDxfId="28"/>
    <tableColumn id="8" xr3:uid="{F7FB3079-3CF0-4824-B6C5-CD4B88CA3F75}" name="Total Percent  Tax ($)" dataDxfId="27">
      <calculatedColumnFormula>Table14[[#This Row],[Total Assessed Value ($)]]*Table14[[#This Row],[Percent (per $1,000 Assessment) (Example 5.5)]]/1000</calculatedColumnFormula>
    </tableColumn>
    <tableColumn id="7" xr3:uid="{E95E5EF5-5BF1-4C24-8C15-081C8512C7C9}" name="Base Fee ($)" dataDxfId="26"/>
    <tableColumn id="9" xr3:uid="{4E56E75C-0551-4AC2-ACB5-6B11A0563ADE}" name="Estimated Revenue ($)" dataDxfId="25" dataCellStyle="Comma">
      <calculatedColumnFormula>Table14[[#This Row],[Number of Properties]]*Table14[[#This Row],[Base Fee ($)]]+(Table14[[#This Row],[Total Assessed Value ($)]]*Table14[[#This Row],[Percent (per $1,000 Assessment) (Example 5.5)]]/1000)</calculatedColumnFormula>
    </tableColumn>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F484C2-FAC2-434F-9CC6-FEEA840562BD}" name="Table145" displayName="Table145" ref="A2:I53" totalsRowShown="0" headerRowDxfId="24" dataDxfId="22" headerRowBorderDxfId="23" tableBorderDxfId="21">
  <sortState xmlns:xlrd2="http://schemas.microsoft.com/office/spreadsheetml/2017/richdata2" ref="A3:I17">
    <sortCondition ref="A2:A17"/>
  </sortState>
  <tableColumns count="9">
    <tableColumn id="1" xr3:uid="{42E072AE-9A2C-44A0-B23A-A8142C061960}" name="Revenue Group " dataDxfId="20"/>
    <tableColumn id="2" xr3:uid="{DA1B0712-DAE7-4A49-B683-5690680783D8}" name="Business Revenue Category " dataDxfId="19"/>
    <tableColumn id="3" xr3:uid="{A0FF7D9E-0E16-4266-B6CF-AE4C46B92DD6}" name="Custom Category (if not listed)" dataDxfId="18"/>
    <tableColumn id="4" xr3:uid="{B02D4CED-F3CA-46FA-BD2F-69803F35695B}" name="Number of Properties" dataDxfId="17"/>
    <tableColumn id="5" xr3:uid="{83A7C4A0-88FF-426F-B98A-973078E9737B}" name="Total Assessed Value ($)" dataDxfId="16"/>
    <tableColumn id="6" xr3:uid="{C840EAF9-D50F-4FD8-9842-F600B82D2129}" name="Tax Rate (per $1,000 Assessment) (Example 5.5)" dataDxfId="15"/>
    <tableColumn id="8" xr3:uid="{B3EDF0D0-D60A-4877-8BEB-A88EE14D94A8}" name="Total Mil Rate Tax ($)" dataDxfId="14">
      <calculatedColumnFormula>Table145[[#This Row],[Total Assessed Value ($)]]*Table145[[#This Row],[Tax Rate (per $1,000 Assessment) (Example 5.5)]]/1000</calculatedColumnFormula>
    </tableColumn>
    <tableColumn id="7" xr3:uid="{D1E177F3-2A6B-41C2-BE20-4306C09505D2}" name="Base Fee ($)" dataDxfId="13"/>
    <tableColumn id="9" xr3:uid="{B47F52E1-020F-4728-8859-13A1C64FC841}" name="Estimated Revenue ($)" dataDxfId="12" dataCellStyle="Comma">
      <calculatedColumnFormula>Table145[[#This Row],[Number of Properties]]*Table145[[#This Row],[Base Fee ($)]]+(Table145[[#This Row],[Total Assessed Value ($)]]*Table145[[#This Row],[Tax Rate (per $1,000 Assessment) (Example 5.5)]]/1000)</calculatedColumnFormula>
    </tableColumn>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11ABB3-61E4-4F4D-B0F3-4BF50B5D3FA4}" name="Table13" displayName="Table13" ref="A2:G28" totalsRowShown="0" headerRowDxfId="11" dataDxfId="9" headerRowBorderDxfId="10" tableBorderDxfId="8">
  <autoFilter ref="A2:G28" xr:uid="{6711ABB3-61E4-4F4D-B0F3-4BF50B5D3FA4}"/>
  <sortState xmlns:xlrd2="http://schemas.microsoft.com/office/spreadsheetml/2017/richdata2" ref="A3:G19">
    <sortCondition ref="A2:A19"/>
  </sortState>
  <tableColumns count="7">
    <tableColumn id="1" xr3:uid="{D04D1DF0-6345-4A27-9766-BC513A0ED1EA}" name="Revenue Group" dataDxfId="7"/>
    <tableColumn id="2" xr3:uid="{E1170A93-BD95-4F3C-A1FD-1A8F3FB780E7}" name="Revenue Category" dataDxfId="6"/>
    <tableColumn id="3" xr3:uid="{2B292B33-B0FD-4E2B-8F1F-9E32A4351E36}" name="Custom Category (if not listed)" dataDxfId="5"/>
    <tableColumn id="4" xr3:uid="{056399EA-D268-40F8-BBE6-39FB4E370D45}" name="Estimated Number of Applications" dataDxfId="4"/>
    <tableColumn id="7" xr3:uid="{0EC06C20-48B6-430B-9FAE-0BF6FE1100A6}" name="Fee ($)" dataDxfId="3" dataCellStyle="Comma"/>
    <tableColumn id="10" xr3:uid="{6D83972E-22A9-48FA-BAB1-50A7D7D14F78}" name="Total Base Fee ($)" dataDxfId="2" dataCellStyle="Comma"/>
    <tableColumn id="9" xr3:uid="{2A92B222-8945-40B3-98F9-5D1D5C8EEEA7}" name="Estimated Revenue ($)" dataDxfId="1" dataCellStyle="Comma">
      <calculatedColumnFormula>Table13[[#This Row],[Estimated Number of Applications]]*Table13[[#This Row],[Fee ($)]]</calculatedColumnFormula>
    </tableColumn>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652FB-2A14-4B6D-BF2B-7111E0FAAF49}">
  <sheetPr>
    <tabColor rgb="FFFFFF00"/>
  </sheetPr>
  <dimension ref="A1:A40"/>
  <sheetViews>
    <sheetView view="pageBreakPreview" zoomScale="115" zoomScaleNormal="130" zoomScaleSheetLayoutView="115" workbookViewId="0">
      <selection activeCell="A2" sqref="A2"/>
    </sheetView>
  </sheetViews>
  <sheetFormatPr defaultRowHeight="12.75" x14ac:dyDescent="0.2"/>
  <cols>
    <col min="1" max="1" width="100.5703125" style="145" customWidth="1"/>
    <col min="2" max="16384" width="9.140625" style="145"/>
  </cols>
  <sheetData>
    <row r="1" spans="1:1" ht="48.75" customHeight="1" x14ac:dyDescent="0.2">
      <c r="A1" s="182" t="s">
        <v>400</v>
      </c>
    </row>
    <row r="2" spans="1:1" ht="57" x14ac:dyDescent="0.2">
      <c r="A2" s="180" t="s">
        <v>398</v>
      </c>
    </row>
    <row r="3" spans="1:1" ht="14.25" x14ac:dyDescent="0.2">
      <c r="A3" s="173"/>
    </row>
    <row r="4" spans="1:1" ht="18" x14ac:dyDescent="0.2">
      <c r="A4" s="177" t="s">
        <v>392</v>
      </c>
    </row>
    <row r="5" spans="1:1" ht="14.25" x14ac:dyDescent="0.2">
      <c r="A5" s="178" t="s">
        <v>369</v>
      </c>
    </row>
    <row r="6" spans="1:1" ht="14.25" x14ac:dyDescent="0.2">
      <c r="A6" s="178" t="s">
        <v>370</v>
      </c>
    </row>
    <row r="7" spans="1:1" ht="14.25" x14ac:dyDescent="0.2">
      <c r="A7" s="178" t="s">
        <v>371</v>
      </c>
    </row>
    <row r="8" spans="1:1" ht="14.25" x14ac:dyDescent="0.2">
      <c r="A8" s="178" t="s">
        <v>372</v>
      </c>
    </row>
    <row r="9" spans="1:1" s="174" customFormat="1" ht="28.5" x14ac:dyDescent="0.25">
      <c r="A9" s="179" t="s">
        <v>399</v>
      </c>
    </row>
    <row r="10" spans="1:1" ht="12.75" customHeight="1" x14ac:dyDescent="0.25">
      <c r="A10" s="176"/>
    </row>
    <row r="11" spans="1:1" ht="18" x14ac:dyDescent="0.2">
      <c r="A11" s="177" t="s">
        <v>394</v>
      </c>
    </row>
    <row r="12" spans="1:1" ht="28.5" x14ac:dyDescent="0.2">
      <c r="A12" s="178" t="s">
        <v>373</v>
      </c>
    </row>
    <row r="13" spans="1:1" ht="28.5" x14ac:dyDescent="0.2">
      <c r="A13" s="178" t="s">
        <v>425</v>
      </c>
    </row>
    <row r="14" spans="1:1" ht="14.25" x14ac:dyDescent="0.2">
      <c r="A14" s="178" t="s">
        <v>374</v>
      </c>
    </row>
    <row r="15" spans="1:1" ht="14.25" x14ac:dyDescent="0.2">
      <c r="A15" s="178" t="s">
        <v>375</v>
      </c>
    </row>
    <row r="16" spans="1:1" ht="14.25" x14ac:dyDescent="0.2">
      <c r="A16" s="178" t="s">
        <v>376</v>
      </c>
    </row>
    <row r="17" spans="1:1" ht="14.25" x14ac:dyDescent="0.2">
      <c r="A17" s="181" t="s">
        <v>377</v>
      </c>
    </row>
    <row r="18" spans="1:1" ht="14.25" x14ac:dyDescent="0.2">
      <c r="A18" s="173"/>
    </row>
    <row r="19" spans="1:1" ht="18" x14ac:dyDescent="0.2">
      <c r="A19" s="177" t="s">
        <v>393</v>
      </c>
    </row>
    <row r="20" spans="1:1" ht="14.25" x14ac:dyDescent="0.2">
      <c r="A20" s="178" t="s">
        <v>378</v>
      </c>
    </row>
    <row r="21" spans="1:1" ht="14.25" x14ac:dyDescent="0.2">
      <c r="A21" s="178" t="s">
        <v>379</v>
      </c>
    </row>
    <row r="22" spans="1:1" ht="14.25" x14ac:dyDescent="0.2">
      <c r="A22" s="178" t="s">
        <v>380</v>
      </c>
    </row>
    <row r="23" spans="1:1" ht="14.25" x14ac:dyDescent="0.2">
      <c r="A23" s="181" t="s">
        <v>381</v>
      </c>
    </row>
    <row r="24" spans="1:1" ht="14.25" x14ac:dyDescent="0.2">
      <c r="A24" s="173"/>
    </row>
    <row r="25" spans="1:1" ht="18" x14ac:dyDescent="0.2">
      <c r="A25" s="177" t="s">
        <v>395</v>
      </c>
    </row>
    <row r="26" spans="1:1" ht="14.25" x14ac:dyDescent="0.2">
      <c r="A26" s="178" t="s">
        <v>382</v>
      </c>
    </row>
    <row r="27" spans="1:1" ht="14.25" x14ac:dyDescent="0.2">
      <c r="A27" s="178" t="s">
        <v>383</v>
      </c>
    </row>
    <row r="28" spans="1:1" ht="14.25" x14ac:dyDescent="0.2">
      <c r="A28" s="181" t="s">
        <v>384</v>
      </c>
    </row>
    <row r="29" spans="1:1" ht="14.25" x14ac:dyDescent="0.2">
      <c r="A29" s="173"/>
    </row>
    <row r="30" spans="1:1" ht="18" x14ac:dyDescent="0.2">
      <c r="A30" s="177" t="s">
        <v>396</v>
      </c>
    </row>
    <row r="31" spans="1:1" ht="14.25" x14ac:dyDescent="0.2">
      <c r="A31" s="178" t="s">
        <v>385</v>
      </c>
    </row>
    <row r="32" spans="1:1" ht="14.25" x14ac:dyDescent="0.2">
      <c r="A32" s="178" t="s">
        <v>386</v>
      </c>
    </row>
    <row r="33" spans="1:1" ht="14.25" x14ac:dyDescent="0.2">
      <c r="A33" s="178" t="s">
        <v>387</v>
      </c>
    </row>
    <row r="34" spans="1:1" ht="14.25" x14ac:dyDescent="0.2">
      <c r="A34" s="181" t="s">
        <v>388</v>
      </c>
    </row>
    <row r="35" spans="1:1" ht="14.25" x14ac:dyDescent="0.2">
      <c r="A35" s="173"/>
    </row>
    <row r="36" spans="1:1" ht="18" x14ac:dyDescent="0.2">
      <c r="A36" s="177" t="s">
        <v>397</v>
      </c>
    </row>
    <row r="37" spans="1:1" ht="14.25" x14ac:dyDescent="0.2">
      <c r="A37" s="178" t="s">
        <v>389</v>
      </c>
    </row>
    <row r="38" spans="1:1" ht="14.25" x14ac:dyDescent="0.2">
      <c r="A38" s="178" t="s">
        <v>390</v>
      </c>
    </row>
    <row r="39" spans="1:1" ht="14.25" x14ac:dyDescent="0.2">
      <c r="A39" s="181" t="s">
        <v>391</v>
      </c>
    </row>
    <row r="40" spans="1:1" ht="14.25" x14ac:dyDescent="0.2">
      <c r="A40" s="175"/>
    </row>
  </sheetData>
  <sheetProtection sheet="1" objects="1" scenarios="1"/>
  <pageMargins left="0.7" right="0.7" top="0.75" bottom="0.75" header="0.3" footer="0.3"/>
  <pageSetup orientation="portrait" r:id="rId1"/>
  <headerFooter>
    <oddHeader>&amp;C&amp;"Arial,Bold"&amp;20Department of Municipal and Community Affairs</oddHeader>
    <oddFooter>&amp;CGeneral Instructions&amp;RPage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W537"/>
  <sheetViews>
    <sheetView tabSelected="1" view="pageBreakPreview" zoomScale="130" zoomScaleNormal="130" zoomScaleSheetLayoutView="130" zoomScalePageLayoutView="85" workbookViewId="0">
      <selection activeCell="B10" sqref="B10:G10"/>
    </sheetView>
  </sheetViews>
  <sheetFormatPr defaultColWidth="9.140625" defaultRowHeight="12.75" x14ac:dyDescent="0.2"/>
  <cols>
    <col min="1" max="1" width="1" style="27" customWidth="1"/>
    <col min="2" max="2" width="11.5703125" style="1" customWidth="1"/>
    <col min="3" max="3" width="13.42578125" style="1" customWidth="1"/>
    <col min="4" max="4" width="13.5703125" style="1" customWidth="1"/>
    <col min="5" max="5" width="31.7109375" style="1" customWidth="1"/>
    <col min="6" max="6" width="12.85546875" style="1" customWidth="1"/>
    <col min="7" max="7" width="17.28515625" style="1" customWidth="1"/>
    <col min="8" max="8" width="24.5703125" style="1" customWidth="1"/>
    <col min="9" max="9" width="1" style="241" customWidth="1"/>
    <col min="10" max="10" width="9.140625" style="242" hidden="1" customWidth="1"/>
    <col min="11" max="11" width="18" style="243" hidden="1" customWidth="1"/>
    <col min="12" max="12" width="9.140625" style="242" hidden="1" customWidth="1"/>
    <col min="13" max="13" width="12.5703125" style="242" hidden="1" customWidth="1"/>
    <col min="14" max="14" width="9.140625" style="242"/>
    <col min="15" max="23" width="9.140625" style="2"/>
    <col min="24" max="16384" width="9.140625" style="1"/>
  </cols>
  <sheetData>
    <row r="1" spans="1:9" x14ac:dyDescent="0.2">
      <c r="B1" s="27"/>
      <c r="C1" s="27"/>
      <c r="D1" s="27"/>
      <c r="E1" s="27"/>
      <c r="F1" s="27"/>
      <c r="G1" s="27"/>
      <c r="H1" s="27"/>
    </row>
    <row r="2" spans="1:9" x14ac:dyDescent="0.2">
      <c r="B2" s="27"/>
      <c r="C2" s="27"/>
      <c r="D2" s="27"/>
      <c r="E2" s="27"/>
      <c r="F2" s="27"/>
      <c r="G2" s="27"/>
      <c r="H2" s="27"/>
    </row>
    <row r="3" spans="1:9" x14ac:dyDescent="0.2">
      <c r="B3" s="27"/>
      <c r="C3" s="27"/>
      <c r="D3" s="27"/>
      <c r="E3" s="27"/>
      <c r="F3" s="27"/>
      <c r="G3" s="27"/>
      <c r="H3" s="27"/>
    </row>
    <row r="4" spans="1:9" x14ac:dyDescent="0.2">
      <c r="B4" s="27"/>
      <c r="C4" s="27"/>
      <c r="D4" s="346"/>
      <c r="E4" s="346"/>
      <c r="F4" s="346"/>
      <c r="G4" s="346"/>
      <c r="H4" s="346"/>
      <c r="I4" s="244"/>
    </row>
    <row r="5" spans="1:9" x14ac:dyDescent="0.2">
      <c r="B5" s="27"/>
      <c r="C5" s="27"/>
      <c r="D5" s="28"/>
      <c r="E5" s="28"/>
      <c r="F5" s="346"/>
      <c r="G5" s="346"/>
      <c r="H5" s="346"/>
      <c r="I5" s="244"/>
    </row>
    <row r="6" spans="1:9" x14ac:dyDescent="0.2">
      <c r="B6" s="27"/>
      <c r="C6" s="27"/>
      <c r="D6" s="27"/>
      <c r="E6" s="27"/>
      <c r="F6" s="27"/>
      <c r="G6" s="27"/>
      <c r="H6" s="27"/>
    </row>
    <row r="7" spans="1:9" x14ac:dyDescent="0.2">
      <c r="B7" s="29"/>
      <c r="C7" s="29"/>
      <c r="D7" s="27"/>
      <c r="E7" s="27"/>
      <c r="F7" s="27"/>
      <c r="G7" s="27"/>
      <c r="H7" s="27"/>
    </row>
    <row r="8" spans="1:9" x14ac:dyDescent="0.2">
      <c r="B8" s="27"/>
      <c r="C8" s="27"/>
      <c r="D8" s="27"/>
      <c r="E8" s="29"/>
      <c r="F8" s="29"/>
      <c r="G8" s="29"/>
      <c r="H8" s="29"/>
      <c r="I8" s="245"/>
    </row>
    <row r="9" spans="1:9" ht="15.75" x14ac:dyDescent="0.2">
      <c r="B9" s="30"/>
      <c r="C9" s="29"/>
      <c r="D9" s="29"/>
      <c r="E9" s="29"/>
      <c r="F9" s="29"/>
      <c r="G9" s="29"/>
      <c r="H9" s="29"/>
      <c r="I9" s="245"/>
    </row>
    <row r="10" spans="1:9" ht="127.5" customHeight="1" x14ac:dyDescent="0.2">
      <c r="B10" s="361" t="s">
        <v>355</v>
      </c>
      <c r="C10" s="361"/>
      <c r="D10" s="361"/>
      <c r="E10" s="361"/>
      <c r="F10" s="361"/>
      <c r="G10" s="361"/>
      <c r="H10" s="27"/>
    </row>
    <row r="11" spans="1:9" x14ac:dyDescent="0.2">
      <c r="B11" s="27"/>
      <c r="C11" s="27"/>
      <c r="D11" s="27"/>
      <c r="E11" s="27"/>
      <c r="F11" s="27"/>
      <c r="G11" s="27"/>
      <c r="H11" s="27"/>
    </row>
    <row r="12" spans="1:9" ht="23.25" x14ac:dyDescent="0.2">
      <c r="A12" s="351"/>
      <c r="B12" s="351"/>
      <c r="C12" s="351"/>
      <c r="D12" s="351"/>
      <c r="E12" s="351"/>
      <c r="F12" s="351"/>
      <c r="G12" s="351"/>
      <c r="H12" s="351"/>
      <c r="I12" s="351"/>
    </row>
    <row r="13" spans="1:9" ht="15.75" x14ac:dyDescent="0.2">
      <c r="A13" s="31"/>
      <c r="B13" s="27"/>
      <c r="C13" s="29"/>
      <c r="D13" s="29"/>
      <c r="E13" s="29"/>
      <c r="F13" s="29"/>
      <c r="G13" s="29"/>
      <c r="H13" s="29"/>
      <c r="I13" s="245"/>
    </row>
    <row r="14" spans="1:9" ht="15.75" x14ac:dyDescent="0.2">
      <c r="A14" s="340" t="s">
        <v>173</v>
      </c>
      <c r="B14" s="340"/>
      <c r="C14" s="340"/>
      <c r="D14" s="340"/>
      <c r="E14" s="340"/>
      <c r="F14" s="340"/>
      <c r="G14" s="340"/>
      <c r="H14" s="340"/>
      <c r="I14" s="340"/>
    </row>
    <row r="15" spans="1:9" ht="15.75" x14ac:dyDescent="0.2">
      <c r="A15" s="30"/>
      <c r="B15" s="27"/>
      <c r="C15" s="29"/>
      <c r="D15" s="29"/>
      <c r="E15" s="29"/>
      <c r="F15" s="29"/>
      <c r="G15" s="29"/>
      <c r="H15" s="29"/>
      <c r="I15" s="245"/>
    </row>
    <row r="16" spans="1:9" ht="14.25" customHeight="1" x14ac:dyDescent="0.2">
      <c r="B16" s="357"/>
      <c r="C16" s="357"/>
      <c r="D16" s="357"/>
      <c r="E16" s="357"/>
      <c r="F16" s="357"/>
      <c r="G16" s="357"/>
      <c r="H16" s="357"/>
    </row>
    <row r="17" spans="1:23" ht="15.75" x14ac:dyDescent="0.2">
      <c r="A17" s="32"/>
      <c r="B17" s="352" t="s">
        <v>37</v>
      </c>
      <c r="C17" s="352"/>
      <c r="D17" s="352"/>
      <c r="E17" s="352"/>
      <c r="F17" s="352"/>
      <c r="G17" s="352"/>
      <c r="H17" s="352"/>
      <c r="I17" s="245"/>
    </row>
    <row r="18" spans="1:23" s="4" customFormat="1" ht="15.75" x14ac:dyDescent="0.2">
      <c r="A18" s="31"/>
      <c r="B18" s="33"/>
      <c r="C18" s="33"/>
      <c r="D18" s="33"/>
      <c r="E18" s="33"/>
      <c r="F18" s="33"/>
      <c r="G18" s="33"/>
      <c r="H18" s="33"/>
      <c r="I18" s="246"/>
      <c r="J18" s="247"/>
      <c r="K18" s="248"/>
      <c r="L18" s="247"/>
      <c r="M18" s="247"/>
      <c r="N18" s="247"/>
      <c r="O18" s="3"/>
      <c r="P18" s="3"/>
      <c r="Q18" s="3"/>
      <c r="R18" s="3"/>
      <c r="S18" s="3"/>
      <c r="T18" s="3"/>
      <c r="U18" s="3"/>
      <c r="V18" s="3"/>
      <c r="W18" s="3"/>
    </row>
    <row r="19" spans="1:23" s="6" customFormat="1" ht="15.75" x14ac:dyDescent="0.2">
      <c r="A19" s="34"/>
      <c r="B19" s="321" t="s">
        <v>24</v>
      </c>
      <c r="C19" s="321"/>
      <c r="D19" s="129"/>
      <c r="E19" s="30" t="s">
        <v>25</v>
      </c>
      <c r="F19" s="363"/>
      <c r="G19" s="363"/>
      <c r="H19" s="130"/>
      <c r="I19" s="249"/>
      <c r="J19" s="250"/>
      <c r="K19" s="251"/>
      <c r="L19" s="250"/>
      <c r="M19" s="250"/>
      <c r="N19" s="250"/>
      <c r="O19" s="5"/>
      <c r="P19" s="5"/>
      <c r="Q19" s="5"/>
      <c r="R19" s="5"/>
      <c r="S19" s="5"/>
      <c r="T19" s="5"/>
      <c r="U19" s="5"/>
      <c r="V19" s="5"/>
      <c r="W19" s="5"/>
    </row>
    <row r="20" spans="1:23" ht="15.75" x14ac:dyDescent="0.2">
      <c r="B20" s="30"/>
      <c r="C20" s="33"/>
      <c r="D20" s="122" t="s">
        <v>27</v>
      </c>
      <c r="E20" s="33"/>
      <c r="F20" s="352" t="s">
        <v>30</v>
      </c>
      <c r="G20" s="352"/>
      <c r="H20" s="122" t="s">
        <v>31</v>
      </c>
      <c r="I20" s="245"/>
    </row>
    <row r="21" spans="1:23" ht="15.75" x14ac:dyDescent="0.2">
      <c r="B21" s="30"/>
      <c r="C21" s="30"/>
      <c r="D21" s="33"/>
      <c r="E21" s="33"/>
      <c r="F21" s="33"/>
      <c r="G21" s="33"/>
      <c r="H21" s="33"/>
      <c r="I21" s="252"/>
    </row>
    <row r="22" spans="1:23" ht="15" customHeight="1" x14ac:dyDescent="0.2">
      <c r="B22" s="33"/>
      <c r="C22" s="33"/>
      <c r="D22" s="35"/>
      <c r="E22" s="33"/>
      <c r="F22" s="33"/>
      <c r="G22" s="33"/>
      <c r="H22" s="33"/>
    </row>
    <row r="23" spans="1:23" ht="15.75" x14ac:dyDescent="0.2">
      <c r="B23" s="33"/>
      <c r="C23" s="76"/>
      <c r="D23" s="76"/>
      <c r="E23" s="353"/>
      <c r="F23" s="353"/>
      <c r="G23" s="353"/>
      <c r="H23" s="33"/>
    </row>
    <row r="24" spans="1:23" ht="15.75" x14ac:dyDescent="0.2">
      <c r="B24" s="30"/>
      <c r="C24" s="76"/>
      <c r="D24" s="76"/>
      <c r="E24" s="352" t="s">
        <v>192</v>
      </c>
      <c r="F24" s="352"/>
      <c r="G24" s="352"/>
      <c r="H24" s="33"/>
    </row>
    <row r="25" spans="1:23" ht="15.75" x14ac:dyDescent="0.2">
      <c r="B25" s="30"/>
      <c r="C25" s="76"/>
      <c r="D25" s="76"/>
      <c r="E25" s="33"/>
      <c r="F25" s="33"/>
      <c r="G25" s="33"/>
      <c r="H25" s="33"/>
    </row>
    <row r="26" spans="1:23" ht="15.75" x14ac:dyDescent="0.2">
      <c r="B26" s="30"/>
      <c r="C26" s="76"/>
      <c r="D26" s="76"/>
      <c r="E26" s="76"/>
      <c r="F26" s="76"/>
      <c r="G26" s="76"/>
      <c r="H26" s="33"/>
      <c r="I26" s="252"/>
    </row>
    <row r="27" spans="1:23" ht="15" customHeight="1" x14ac:dyDescent="0.2">
      <c r="B27" s="30"/>
      <c r="C27" s="35"/>
      <c r="D27" s="35"/>
      <c r="E27" s="353"/>
      <c r="F27" s="353"/>
      <c r="G27" s="353"/>
      <c r="H27" s="33"/>
    </row>
    <row r="28" spans="1:23" ht="15.75" x14ac:dyDescent="0.2">
      <c r="B28" s="33"/>
      <c r="C28" s="76"/>
      <c r="D28" s="76"/>
      <c r="E28" s="340" t="s">
        <v>193</v>
      </c>
      <c r="F28" s="340"/>
      <c r="G28" s="340"/>
      <c r="H28" s="33"/>
    </row>
    <row r="29" spans="1:23" ht="15.75" x14ac:dyDescent="0.2">
      <c r="B29" s="30"/>
      <c r="C29" s="76"/>
      <c r="D29" s="76"/>
      <c r="E29" s="33"/>
      <c r="F29" s="84"/>
      <c r="G29" s="76"/>
      <c r="H29" s="33"/>
    </row>
    <row r="30" spans="1:23" ht="16.5" thickBot="1" x14ac:dyDescent="0.25">
      <c r="B30" s="30"/>
      <c r="C30" s="30"/>
      <c r="D30" s="30"/>
      <c r="E30" s="30"/>
      <c r="F30" s="30"/>
      <c r="G30" s="30"/>
      <c r="H30" s="30"/>
      <c r="I30" s="245"/>
    </row>
    <row r="31" spans="1:23" ht="8.25" customHeight="1" x14ac:dyDescent="0.2">
      <c r="B31" s="33"/>
      <c r="C31" s="131"/>
      <c r="D31" s="132"/>
      <c r="E31" s="132"/>
      <c r="F31" s="132"/>
      <c r="G31" s="133"/>
      <c r="H31" s="30"/>
      <c r="I31" s="245"/>
    </row>
    <row r="32" spans="1:23" s="4" customFormat="1" ht="12.75" customHeight="1" x14ac:dyDescent="0.2">
      <c r="A32" s="33"/>
      <c r="B32" s="33"/>
      <c r="C32" s="348" t="s">
        <v>38</v>
      </c>
      <c r="D32" s="349"/>
      <c r="E32" s="349"/>
      <c r="F32" s="349"/>
      <c r="G32" s="350"/>
      <c r="H32" s="36"/>
      <c r="I32" s="253"/>
      <c r="J32" s="247"/>
      <c r="K32" s="248"/>
      <c r="L32" s="247"/>
      <c r="M32" s="247"/>
      <c r="N32" s="247"/>
      <c r="O32" s="3"/>
      <c r="P32" s="3"/>
      <c r="Q32" s="3"/>
      <c r="R32" s="3"/>
      <c r="S32" s="3"/>
      <c r="T32" s="3"/>
      <c r="U32" s="3"/>
      <c r="V32" s="3"/>
      <c r="W32" s="3"/>
    </row>
    <row r="33" spans="1:23" s="4" customFormat="1" ht="6" customHeight="1" x14ac:dyDescent="0.2">
      <c r="A33" s="33"/>
      <c r="B33" s="33"/>
      <c r="C33" s="37"/>
      <c r="D33" s="30"/>
      <c r="E33" s="30"/>
      <c r="F33" s="30"/>
      <c r="G33" s="38"/>
      <c r="H33" s="30"/>
      <c r="I33" s="246"/>
      <c r="J33" s="247"/>
      <c r="K33" s="248"/>
      <c r="L33" s="247"/>
      <c r="M33" s="247"/>
      <c r="N33" s="247"/>
      <c r="O33" s="3"/>
      <c r="P33" s="3"/>
      <c r="Q33" s="3"/>
      <c r="R33" s="3"/>
      <c r="S33" s="3"/>
      <c r="T33" s="3"/>
      <c r="U33" s="3"/>
      <c r="V33" s="3"/>
      <c r="W33" s="3"/>
    </row>
    <row r="34" spans="1:23" s="4" customFormat="1" ht="6" customHeight="1" x14ac:dyDescent="0.2">
      <c r="A34" s="33"/>
      <c r="B34" s="33"/>
      <c r="C34" s="37"/>
      <c r="D34" s="30"/>
      <c r="E34" s="30"/>
      <c r="F34" s="30"/>
      <c r="G34" s="38"/>
      <c r="H34" s="30"/>
      <c r="I34" s="246"/>
      <c r="J34" s="247"/>
      <c r="K34" s="248"/>
      <c r="L34" s="247"/>
      <c r="M34" s="247"/>
      <c r="N34" s="247"/>
      <c r="O34" s="3"/>
      <c r="P34" s="3"/>
      <c r="Q34" s="3"/>
      <c r="R34" s="3"/>
      <c r="S34" s="3"/>
      <c r="T34" s="3"/>
      <c r="U34" s="3"/>
      <c r="V34" s="3"/>
      <c r="W34" s="3"/>
    </row>
    <row r="35" spans="1:23" s="4" customFormat="1" ht="29.25" customHeight="1" x14ac:dyDescent="0.25">
      <c r="A35" s="33"/>
      <c r="B35" s="33"/>
      <c r="C35" s="342" t="s">
        <v>422</v>
      </c>
      <c r="D35" s="343"/>
      <c r="E35" s="343"/>
      <c r="F35" s="343"/>
      <c r="G35" s="233" t="s">
        <v>423</v>
      </c>
      <c r="H35" s="30"/>
      <c r="I35" s="246"/>
      <c r="J35" s="247"/>
      <c r="K35" s="248"/>
      <c r="L35" s="247"/>
      <c r="M35" s="247"/>
      <c r="N35" s="247"/>
      <c r="O35" s="3"/>
      <c r="P35" s="3"/>
      <c r="Q35" s="3"/>
      <c r="R35" s="3"/>
      <c r="S35" s="3"/>
      <c r="T35" s="3"/>
      <c r="U35" s="3"/>
      <c r="V35" s="3"/>
      <c r="W35" s="3"/>
    </row>
    <row r="36" spans="1:23" s="4" customFormat="1" ht="12.75" customHeight="1" x14ac:dyDescent="0.25">
      <c r="A36" s="33"/>
      <c r="B36" s="33"/>
      <c r="C36" s="342" t="s">
        <v>167</v>
      </c>
      <c r="D36" s="343"/>
      <c r="E36" s="343"/>
      <c r="F36" s="343"/>
      <c r="G36" s="232" t="s">
        <v>162</v>
      </c>
      <c r="H36" s="92"/>
      <c r="I36" s="254"/>
      <c r="J36" s="247"/>
      <c r="K36" s="248"/>
      <c r="L36" s="247"/>
      <c r="M36" s="247"/>
      <c r="N36" s="247"/>
      <c r="O36" s="3"/>
      <c r="P36" s="3"/>
      <c r="Q36" s="3"/>
      <c r="R36" s="3"/>
      <c r="S36" s="3"/>
      <c r="T36" s="3"/>
      <c r="U36" s="3"/>
      <c r="V36" s="3"/>
      <c r="W36" s="3"/>
    </row>
    <row r="37" spans="1:23" s="4" customFormat="1" ht="12.75" customHeight="1" x14ac:dyDescent="0.25">
      <c r="A37" s="33"/>
      <c r="B37" s="33"/>
      <c r="C37" s="342" t="s">
        <v>168</v>
      </c>
      <c r="D37" s="343"/>
      <c r="E37" s="343"/>
      <c r="F37" s="343"/>
      <c r="G37" s="232" t="s">
        <v>163</v>
      </c>
      <c r="H37" s="92"/>
      <c r="I37" s="254"/>
      <c r="J37" s="247"/>
      <c r="K37" s="248"/>
      <c r="L37" s="247"/>
      <c r="M37" s="247"/>
      <c r="N37" s="247"/>
      <c r="O37" s="3"/>
      <c r="P37" s="3"/>
      <c r="Q37" s="3"/>
      <c r="R37" s="3"/>
      <c r="S37" s="3"/>
      <c r="T37" s="3"/>
      <c r="U37" s="3"/>
      <c r="V37" s="3"/>
      <c r="W37" s="3"/>
    </row>
    <row r="38" spans="1:23" s="4" customFormat="1" ht="12.75" customHeight="1" x14ac:dyDescent="0.25">
      <c r="A38" s="33"/>
      <c r="B38" s="33"/>
      <c r="C38" s="342" t="s">
        <v>170</v>
      </c>
      <c r="D38" s="343"/>
      <c r="E38" s="343"/>
      <c r="F38" s="343"/>
      <c r="G38" s="232" t="s">
        <v>164</v>
      </c>
      <c r="H38" s="92"/>
      <c r="I38" s="254"/>
      <c r="J38" s="247"/>
      <c r="K38" s="248"/>
      <c r="L38" s="247"/>
      <c r="M38" s="247"/>
      <c r="N38" s="247"/>
      <c r="O38" s="3"/>
      <c r="P38" s="3"/>
      <c r="Q38" s="3"/>
      <c r="R38" s="3"/>
      <c r="S38" s="3"/>
      <c r="T38" s="3"/>
      <c r="U38" s="3"/>
      <c r="V38" s="3"/>
      <c r="W38" s="3"/>
    </row>
    <row r="39" spans="1:23" s="4" customFormat="1" ht="12.75" customHeight="1" x14ac:dyDescent="0.25">
      <c r="A39" s="33"/>
      <c r="B39" s="33"/>
      <c r="C39" s="342" t="s">
        <v>171</v>
      </c>
      <c r="D39" s="343"/>
      <c r="E39" s="343"/>
      <c r="F39" s="343"/>
      <c r="G39" s="232" t="s">
        <v>166</v>
      </c>
      <c r="H39" s="92"/>
      <c r="I39" s="254"/>
      <c r="J39" s="247"/>
      <c r="K39" s="248"/>
      <c r="L39" s="247"/>
      <c r="M39" s="247"/>
      <c r="N39" s="247"/>
      <c r="O39" s="3"/>
      <c r="P39" s="3"/>
      <c r="Q39" s="3"/>
      <c r="R39" s="3"/>
      <c r="S39" s="3"/>
      <c r="T39" s="3"/>
      <c r="U39" s="3"/>
      <c r="V39" s="3"/>
      <c r="W39" s="3"/>
    </row>
    <row r="40" spans="1:23" s="4" customFormat="1" ht="12.75" customHeight="1" x14ac:dyDescent="0.25">
      <c r="A40" s="33"/>
      <c r="B40" s="33"/>
      <c r="C40" s="342" t="s">
        <v>169</v>
      </c>
      <c r="D40" s="343"/>
      <c r="E40" s="343"/>
      <c r="F40" s="343"/>
      <c r="G40" s="232" t="s">
        <v>165</v>
      </c>
      <c r="H40" s="92"/>
      <c r="I40" s="254"/>
      <c r="J40" s="247"/>
      <c r="K40" s="248"/>
      <c r="L40" s="247"/>
      <c r="M40" s="247"/>
      <c r="N40" s="247"/>
      <c r="O40" s="3"/>
      <c r="P40" s="3"/>
      <c r="Q40" s="3"/>
      <c r="R40" s="3"/>
      <c r="S40" s="3"/>
      <c r="T40" s="3"/>
      <c r="U40" s="3"/>
      <c r="V40" s="3"/>
      <c r="W40" s="3"/>
    </row>
    <row r="41" spans="1:23" ht="8.25" customHeight="1" thickBot="1" x14ac:dyDescent="0.25">
      <c r="B41" s="33"/>
      <c r="C41" s="134"/>
      <c r="D41" s="135"/>
      <c r="E41" s="135"/>
      <c r="F41" s="135"/>
      <c r="G41" s="136"/>
      <c r="H41" s="30"/>
      <c r="I41" s="245"/>
    </row>
    <row r="42" spans="1:23" ht="15.75" x14ac:dyDescent="0.2">
      <c r="B42" s="30"/>
      <c r="C42" s="30"/>
      <c r="D42" s="30"/>
      <c r="E42" s="30"/>
      <c r="F42" s="30"/>
      <c r="G42" s="30"/>
      <c r="H42" s="30"/>
      <c r="I42" s="245"/>
    </row>
    <row r="43" spans="1:23" ht="15.75" x14ac:dyDescent="0.2">
      <c r="B43" s="33"/>
      <c r="C43" s="33"/>
      <c r="D43" s="33"/>
      <c r="E43" s="33"/>
      <c r="F43" s="33"/>
      <c r="G43" s="33"/>
      <c r="H43" s="33"/>
    </row>
    <row r="44" spans="1:23" ht="15.75" x14ac:dyDescent="0.2">
      <c r="B44" s="33"/>
      <c r="C44" s="33"/>
      <c r="D44" s="33"/>
      <c r="E44" s="33"/>
      <c r="F44" s="33"/>
      <c r="G44" s="33"/>
      <c r="H44" s="33"/>
    </row>
    <row r="45" spans="1:23" ht="4.5" customHeight="1" x14ac:dyDescent="0.2">
      <c r="B45" s="33"/>
      <c r="C45" s="33"/>
      <c r="D45" s="33"/>
      <c r="E45" s="33"/>
      <c r="F45" s="33"/>
      <c r="G45" s="33"/>
      <c r="H45" s="33"/>
      <c r="I45" s="245"/>
    </row>
    <row r="46" spans="1:23" ht="3.75" customHeight="1" x14ac:dyDescent="0.2">
      <c r="B46" s="33"/>
      <c r="C46" s="33"/>
      <c r="D46" s="33"/>
      <c r="E46" s="33"/>
      <c r="F46" s="33"/>
      <c r="G46" s="33"/>
      <c r="H46" s="33"/>
      <c r="I46" s="245"/>
    </row>
    <row r="47" spans="1:23" ht="21.75" customHeight="1" x14ac:dyDescent="0.2">
      <c r="A47" s="105"/>
      <c r="B47" s="137"/>
      <c r="C47" s="359" t="s">
        <v>303</v>
      </c>
      <c r="D47" s="359"/>
      <c r="E47" s="359"/>
      <c r="F47" s="359"/>
      <c r="G47" s="359"/>
      <c r="H47" s="137"/>
      <c r="I47" s="255"/>
      <c r="J47" s="255"/>
      <c r="K47" s="255"/>
    </row>
    <row r="48" spans="1:23" ht="21.75" customHeight="1" x14ac:dyDescent="0.2">
      <c r="A48" s="106"/>
      <c r="B48" s="138"/>
      <c r="C48" s="360" t="s">
        <v>304</v>
      </c>
      <c r="D48" s="360"/>
      <c r="E48" s="360"/>
      <c r="F48" s="360"/>
      <c r="G48" s="360"/>
      <c r="H48" s="138"/>
      <c r="I48" s="256"/>
    </row>
    <row r="49" spans="1:23" ht="21.75" x14ac:dyDescent="0.2">
      <c r="A49" s="39"/>
      <c r="B49" s="40"/>
      <c r="C49" s="40"/>
      <c r="D49" s="40"/>
      <c r="E49" s="40"/>
      <c r="F49" s="40"/>
      <c r="G49" s="40"/>
      <c r="H49" s="40"/>
      <c r="I49" s="257"/>
    </row>
    <row r="50" spans="1:23" ht="21.75" x14ac:dyDescent="0.2">
      <c r="A50" s="39"/>
      <c r="B50" s="40"/>
      <c r="C50" s="40"/>
      <c r="D50" s="40"/>
      <c r="E50" s="40"/>
      <c r="F50" s="40"/>
      <c r="G50" s="40"/>
      <c r="H50" s="40"/>
      <c r="I50" s="257"/>
    </row>
    <row r="51" spans="1:23" s="4" customFormat="1" ht="6.75" customHeight="1" x14ac:dyDescent="0.2">
      <c r="A51" s="41"/>
      <c r="B51" s="93"/>
      <c r="C51" s="93"/>
      <c r="D51" s="93"/>
      <c r="E51" s="93"/>
      <c r="F51" s="42"/>
      <c r="G51" s="42"/>
      <c r="H51" s="42"/>
      <c r="I51" s="258"/>
      <c r="J51" s="247"/>
      <c r="K51" s="248"/>
      <c r="L51" s="247"/>
      <c r="M51" s="247"/>
      <c r="N51" s="247"/>
      <c r="O51" s="3"/>
      <c r="P51" s="3"/>
      <c r="Q51" s="3"/>
      <c r="R51" s="3"/>
      <c r="S51" s="3"/>
      <c r="T51" s="3"/>
      <c r="U51" s="3"/>
      <c r="V51" s="3"/>
      <c r="W51" s="3"/>
    </row>
    <row r="52" spans="1:23" s="4" customFormat="1" ht="6.75" customHeight="1" x14ac:dyDescent="0.2">
      <c r="A52" s="41"/>
      <c r="B52" s="93"/>
      <c r="C52" s="93"/>
      <c r="D52" s="93"/>
      <c r="E52" s="93"/>
      <c r="F52" s="42"/>
      <c r="G52" s="42"/>
      <c r="H52" s="42"/>
      <c r="I52" s="258"/>
      <c r="J52" s="247"/>
      <c r="K52" s="248"/>
      <c r="L52" s="247"/>
      <c r="M52" s="247"/>
      <c r="N52" s="247"/>
      <c r="O52" s="3"/>
      <c r="P52" s="3"/>
      <c r="Q52" s="3"/>
      <c r="R52" s="3"/>
      <c r="S52" s="3"/>
      <c r="T52" s="3"/>
      <c r="U52" s="3"/>
      <c r="V52" s="3"/>
      <c r="W52" s="3"/>
    </row>
    <row r="53" spans="1:23" ht="23.25" customHeight="1" x14ac:dyDescent="0.2">
      <c r="A53" s="362" t="s">
        <v>39</v>
      </c>
      <c r="B53" s="362"/>
      <c r="C53" s="362"/>
      <c r="D53" s="362"/>
      <c r="E53" s="362"/>
      <c r="F53" s="362"/>
      <c r="G53" s="362"/>
      <c r="H53" s="362"/>
      <c r="I53" s="362"/>
    </row>
    <row r="54" spans="1:23" ht="6" customHeight="1" thickBot="1" x14ac:dyDescent="0.25">
      <c r="B54" s="44"/>
      <c r="C54" s="29"/>
      <c r="D54" s="29"/>
      <c r="E54" s="29"/>
      <c r="F54" s="29"/>
      <c r="G54" s="29"/>
      <c r="H54" s="29"/>
      <c r="I54" s="245"/>
    </row>
    <row r="55" spans="1:23" ht="39" thickBot="1" x14ac:dyDescent="0.25">
      <c r="B55" s="45" t="s">
        <v>69</v>
      </c>
      <c r="C55" s="45" t="s">
        <v>70</v>
      </c>
      <c r="D55" s="45" t="s">
        <v>189</v>
      </c>
      <c r="E55" s="45" t="s">
        <v>71</v>
      </c>
      <c r="F55" s="45" t="s">
        <v>190</v>
      </c>
      <c r="G55" s="46" t="s">
        <v>72</v>
      </c>
      <c r="H55" s="45" t="s">
        <v>73</v>
      </c>
      <c r="I55" s="249"/>
    </row>
    <row r="56" spans="1:23" ht="27.75" customHeight="1" x14ac:dyDescent="0.2">
      <c r="B56" s="47"/>
      <c r="C56" s="48"/>
      <c r="D56" s="48"/>
      <c r="E56" s="49"/>
      <c r="F56" s="50"/>
      <c r="G56" s="51"/>
      <c r="H56" s="51"/>
      <c r="I56" s="249"/>
    </row>
    <row r="57" spans="1:23" ht="27.75" customHeight="1" x14ac:dyDescent="0.2">
      <c r="B57" s="52"/>
      <c r="C57" s="53"/>
      <c r="D57" s="53"/>
      <c r="E57" s="54"/>
      <c r="F57" s="55"/>
      <c r="G57" s="56"/>
      <c r="H57" s="56"/>
      <c r="I57" s="245"/>
    </row>
    <row r="58" spans="1:23" ht="27.75" customHeight="1" x14ac:dyDescent="0.2">
      <c r="B58" s="52"/>
      <c r="C58" s="53"/>
      <c r="D58" s="53"/>
      <c r="E58" s="54"/>
      <c r="F58" s="55"/>
      <c r="G58" s="56"/>
      <c r="H58" s="56"/>
      <c r="I58" s="249"/>
    </row>
    <row r="59" spans="1:23" ht="27.75" customHeight="1" x14ac:dyDescent="0.2">
      <c r="B59" s="52"/>
      <c r="C59" s="53"/>
      <c r="D59" s="53"/>
      <c r="E59" s="54"/>
      <c r="F59" s="55"/>
      <c r="G59" s="56"/>
      <c r="H59" s="56"/>
      <c r="I59" s="249"/>
    </row>
    <row r="60" spans="1:23" ht="27.75" customHeight="1" x14ac:dyDescent="0.2">
      <c r="B60" s="52"/>
      <c r="C60" s="53"/>
      <c r="D60" s="53"/>
      <c r="E60" s="54"/>
      <c r="F60" s="55"/>
      <c r="G60" s="56"/>
      <c r="H60" s="56"/>
      <c r="I60" s="249"/>
    </row>
    <row r="61" spans="1:23" ht="27.75" customHeight="1" x14ac:dyDescent="0.2">
      <c r="B61" s="52"/>
      <c r="C61" s="53"/>
      <c r="D61" s="53"/>
      <c r="E61" s="54"/>
      <c r="F61" s="55"/>
      <c r="G61" s="56"/>
      <c r="H61" s="56"/>
      <c r="I61" s="249"/>
    </row>
    <row r="62" spans="1:23" ht="27.75" customHeight="1" x14ac:dyDescent="0.2">
      <c r="B62" s="52"/>
      <c r="C62" s="53"/>
      <c r="D62" s="53"/>
      <c r="E62" s="54"/>
      <c r="F62" s="55"/>
      <c r="G62" s="56"/>
      <c r="H62" s="56"/>
      <c r="I62" s="249"/>
    </row>
    <row r="63" spans="1:23" ht="27.75" customHeight="1" x14ac:dyDescent="0.2">
      <c r="B63" s="52"/>
      <c r="C63" s="53"/>
      <c r="D63" s="53"/>
      <c r="E63" s="54"/>
      <c r="F63" s="55"/>
      <c r="G63" s="56"/>
      <c r="H63" s="56"/>
      <c r="I63" s="249"/>
    </row>
    <row r="64" spans="1:23" ht="27.75" customHeight="1" x14ac:dyDescent="0.2">
      <c r="B64" s="52"/>
      <c r="C64" s="53"/>
      <c r="D64" s="53"/>
      <c r="E64" s="54"/>
      <c r="F64" s="55"/>
      <c r="G64" s="56"/>
      <c r="H64" s="56"/>
      <c r="I64" s="249"/>
    </row>
    <row r="65" spans="2:9" ht="27.75" customHeight="1" x14ac:dyDescent="0.2">
      <c r="B65" s="52"/>
      <c r="C65" s="53"/>
      <c r="D65" s="53"/>
      <c r="E65" s="54"/>
      <c r="F65" s="55"/>
      <c r="G65" s="56"/>
      <c r="H65" s="56"/>
      <c r="I65" s="249"/>
    </row>
    <row r="66" spans="2:9" ht="27.75" customHeight="1" x14ac:dyDescent="0.2">
      <c r="B66" s="52"/>
      <c r="C66" s="53"/>
      <c r="D66" s="53"/>
      <c r="E66" s="54"/>
      <c r="F66" s="55"/>
      <c r="G66" s="56"/>
      <c r="H66" s="56"/>
      <c r="I66" s="249"/>
    </row>
    <row r="67" spans="2:9" ht="27.75" customHeight="1" x14ac:dyDescent="0.2">
      <c r="B67" s="52"/>
      <c r="C67" s="53"/>
      <c r="D67" s="53"/>
      <c r="E67" s="54"/>
      <c r="F67" s="55"/>
      <c r="G67" s="56"/>
      <c r="H67" s="56"/>
      <c r="I67" s="249"/>
    </row>
    <row r="68" spans="2:9" ht="27.75" customHeight="1" x14ac:dyDescent="0.2">
      <c r="B68" s="52"/>
      <c r="C68" s="53"/>
      <c r="D68" s="53"/>
      <c r="E68" s="54"/>
      <c r="F68" s="55"/>
      <c r="G68" s="56"/>
      <c r="H68" s="56"/>
      <c r="I68" s="249"/>
    </row>
    <row r="69" spans="2:9" ht="27.75" customHeight="1" x14ac:dyDescent="0.2">
      <c r="B69" s="52"/>
      <c r="C69" s="53"/>
      <c r="D69" s="53"/>
      <c r="E69" s="54"/>
      <c r="F69" s="55"/>
      <c r="G69" s="56"/>
      <c r="H69" s="56"/>
      <c r="I69" s="249"/>
    </row>
    <row r="70" spans="2:9" ht="27.75" customHeight="1" x14ac:dyDescent="0.2">
      <c r="B70" s="52"/>
      <c r="C70" s="53"/>
      <c r="D70" s="53"/>
      <c r="E70" s="54"/>
      <c r="F70" s="55"/>
      <c r="G70" s="56"/>
      <c r="H70" s="56"/>
      <c r="I70" s="249"/>
    </row>
    <row r="71" spans="2:9" ht="27.75" customHeight="1" x14ac:dyDescent="0.2">
      <c r="B71" s="52"/>
      <c r="C71" s="53"/>
      <c r="D71" s="53"/>
      <c r="E71" s="54"/>
      <c r="F71" s="55"/>
      <c r="G71" s="56"/>
      <c r="H71" s="56"/>
      <c r="I71" s="249"/>
    </row>
    <row r="72" spans="2:9" ht="27.75" customHeight="1" x14ac:dyDescent="0.2">
      <c r="B72" s="52"/>
      <c r="C72" s="53"/>
      <c r="D72" s="53"/>
      <c r="E72" s="54"/>
      <c r="F72" s="55"/>
      <c r="G72" s="56"/>
      <c r="H72" s="56"/>
      <c r="I72" s="249"/>
    </row>
    <row r="73" spans="2:9" ht="27.75" customHeight="1" thickBot="1" x14ac:dyDescent="0.25">
      <c r="B73" s="52"/>
      <c r="C73" s="53"/>
      <c r="D73" s="53"/>
      <c r="E73" s="54"/>
      <c r="F73" s="55"/>
      <c r="G73" s="56"/>
      <c r="H73" s="56"/>
      <c r="I73" s="249"/>
    </row>
    <row r="74" spans="2:9" ht="18" customHeight="1" thickBot="1" x14ac:dyDescent="0.25">
      <c r="B74" s="370" t="s">
        <v>19</v>
      </c>
      <c r="C74" s="371"/>
      <c r="D74" s="371"/>
      <c r="E74" s="371"/>
      <c r="F74" s="372"/>
      <c r="G74" s="110" t="str">
        <f>IF(SUM(G56:G73)=0,"",SUM(G56:G73))</f>
        <v/>
      </c>
      <c r="H74" s="110" t="str">
        <f>IF(SUM(H56:H73)=0,"",SUM(H56:H73))</f>
        <v/>
      </c>
      <c r="I74" s="259"/>
    </row>
    <row r="75" spans="2:9" ht="6" customHeight="1" x14ac:dyDescent="0.2">
      <c r="B75" s="27"/>
      <c r="C75" s="27"/>
      <c r="D75" s="27"/>
      <c r="E75" s="27"/>
      <c r="F75" s="27"/>
      <c r="G75" s="27"/>
      <c r="H75" s="27"/>
      <c r="I75" s="245"/>
    </row>
    <row r="76" spans="2:9" ht="14.25" x14ac:dyDescent="0.2">
      <c r="B76" s="358" t="s">
        <v>40</v>
      </c>
      <c r="C76" s="358"/>
      <c r="D76" s="358"/>
      <c r="E76" s="358"/>
      <c r="F76" s="358"/>
      <c r="G76" s="358"/>
      <c r="H76" s="358"/>
      <c r="I76" s="245"/>
    </row>
    <row r="77" spans="2:9" ht="3.75" customHeight="1" x14ac:dyDescent="0.2">
      <c r="B77" s="27"/>
      <c r="C77" s="27"/>
      <c r="D77" s="27"/>
      <c r="E77" s="27"/>
      <c r="F77" s="27"/>
      <c r="G77" s="27"/>
      <c r="H77" s="27"/>
    </row>
    <row r="78" spans="2:9" ht="39" customHeight="1" x14ac:dyDescent="0.2">
      <c r="B78" s="57"/>
      <c r="C78" s="347" t="s">
        <v>362</v>
      </c>
      <c r="D78" s="347"/>
      <c r="E78" s="347"/>
      <c r="F78" s="347"/>
      <c r="G78" s="347"/>
      <c r="H78" s="347"/>
    </row>
    <row r="79" spans="2:9" ht="4.5" customHeight="1" x14ac:dyDescent="0.2">
      <c r="B79" s="57"/>
      <c r="C79" s="29"/>
      <c r="D79" s="29"/>
      <c r="E79" s="29"/>
      <c r="F79" s="29"/>
      <c r="G79" s="29"/>
      <c r="H79" s="29"/>
    </row>
    <row r="80" spans="2:9" ht="26.25" customHeight="1" x14ac:dyDescent="0.2">
      <c r="B80" s="27"/>
      <c r="C80" s="347" t="s">
        <v>363</v>
      </c>
      <c r="D80" s="347"/>
      <c r="E80" s="347"/>
      <c r="F80" s="347"/>
      <c r="G80" s="347"/>
      <c r="H80" s="347"/>
    </row>
    <row r="81" spans="1:23" ht="18" customHeight="1" x14ac:dyDescent="0.2">
      <c r="B81" s="27"/>
      <c r="C81" s="29"/>
      <c r="D81" s="29"/>
      <c r="E81" s="29"/>
      <c r="F81" s="29"/>
      <c r="G81" s="29"/>
      <c r="H81" s="29"/>
    </row>
    <row r="82" spans="1:23" ht="26.25" customHeight="1" x14ac:dyDescent="0.2">
      <c r="B82" s="27"/>
      <c r="C82" s="29"/>
      <c r="D82" s="29"/>
      <c r="E82" s="29"/>
      <c r="F82" s="29"/>
      <c r="G82" s="29"/>
      <c r="H82" s="29"/>
    </row>
    <row r="83" spans="1:23" ht="23.1" customHeight="1" x14ac:dyDescent="0.2">
      <c r="A83" s="341" t="s">
        <v>41</v>
      </c>
      <c r="B83" s="341"/>
      <c r="C83" s="341"/>
      <c r="D83" s="341"/>
      <c r="E83" s="341"/>
      <c r="F83" s="341"/>
      <c r="G83" s="341"/>
      <c r="H83" s="341"/>
      <c r="I83" s="341"/>
    </row>
    <row r="84" spans="1:23" s="4" customFormat="1" ht="15.75" x14ac:dyDescent="0.2">
      <c r="A84" s="33"/>
      <c r="B84" s="354" t="s">
        <v>205</v>
      </c>
      <c r="C84" s="355"/>
      <c r="D84" s="355"/>
      <c r="E84" s="355"/>
      <c r="F84" s="355"/>
      <c r="G84" s="355"/>
      <c r="H84" s="356"/>
      <c r="I84" s="246"/>
      <c r="J84" s="247"/>
      <c r="K84" s="248"/>
      <c r="L84" s="247"/>
      <c r="M84" s="247"/>
      <c r="N84" s="247"/>
      <c r="O84" s="3"/>
      <c r="P84" s="3"/>
      <c r="Q84" s="3"/>
      <c r="R84" s="3"/>
      <c r="S84" s="3"/>
      <c r="T84" s="3"/>
      <c r="U84" s="3"/>
      <c r="V84" s="3"/>
      <c r="W84" s="3"/>
    </row>
    <row r="85" spans="1:23" s="4" customFormat="1" ht="6.75" customHeight="1" x14ac:dyDescent="0.2">
      <c r="A85" s="33"/>
      <c r="B85" s="31"/>
      <c r="C85" s="31"/>
      <c r="D85" s="31"/>
      <c r="E85" s="31"/>
      <c r="F85" s="30"/>
      <c r="G85" s="30"/>
      <c r="H85" s="30"/>
      <c r="I85" s="246"/>
      <c r="J85" s="247"/>
      <c r="K85" s="248"/>
      <c r="L85" s="247"/>
      <c r="M85" s="247"/>
      <c r="N85" s="247"/>
      <c r="O85" s="3"/>
      <c r="P85" s="3"/>
      <c r="Q85" s="3"/>
      <c r="R85" s="3"/>
      <c r="S85" s="3"/>
      <c r="T85" s="3"/>
      <c r="U85" s="3"/>
      <c r="V85" s="3"/>
      <c r="W85" s="3"/>
    </row>
    <row r="86" spans="1:23" s="4" customFormat="1" ht="15.75" x14ac:dyDescent="0.2">
      <c r="A86" s="33"/>
      <c r="B86" s="285" t="s">
        <v>42</v>
      </c>
      <c r="C86" s="285"/>
      <c r="D86" s="285"/>
      <c r="E86" s="285"/>
      <c r="F86" s="285"/>
      <c r="G86" s="285"/>
      <c r="H86" s="285"/>
      <c r="I86" s="246"/>
      <c r="J86" s="247"/>
      <c r="K86" s="248"/>
      <c r="L86" s="247"/>
      <c r="M86" s="247"/>
      <c r="N86" s="247"/>
      <c r="O86" s="3"/>
      <c r="P86" s="3"/>
      <c r="Q86" s="3"/>
      <c r="R86" s="3"/>
      <c r="S86" s="3"/>
      <c r="T86" s="3"/>
      <c r="U86" s="3"/>
      <c r="V86" s="3"/>
      <c r="W86" s="3"/>
    </row>
    <row r="87" spans="1:23" s="4" customFormat="1" ht="27.75" customHeight="1" x14ac:dyDescent="0.2">
      <c r="A87" s="41"/>
      <c r="B87" s="344" t="s">
        <v>83</v>
      </c>
      <c r="C87" s="344"/>
      <c r="D87" s="344"/>
      <c r="E87" s="344"/>
      <c r="F87" s="345"/>
      <c r="G87" s="58"/>
      <c r="H87" s="42"/>
      <c r="I87" s="258"/>
      <c r="J87" s="247"/>
      <c r="K87" s="248"/>
      <c r="L87" s="247"/>
      <c r="M87" s="247"/>
      <c r="N87" s="247"/>
      <c r="O87" s="3"/>
      <c r="P87" s="3"/>
      <c r="Q87" s="3"/>
      <c r="R87" s="3"/>
      <c r="S87" s="3"/>
      <c r="T87" s="3"/>
      <c r="U87" s="3"/>
      <c r="V87" s="3"/>
      <c r="W87" s="3"/>
    </row>
    <row r="88" spans="1:23" s="4" customFormat="1" ht="27.75" customHeight="1" x14ac:dyDescent="0.2">
      <c r="A88" s="41"/>
      <c r="B88" s="344" t="s">
        <v>84</v>
      </c>
      <c r="C88" s="344"/>
      <c r="D88" s="344"/>
      <c r="E88" s="344"/>
      <c r="F88" s="345"/>
      <c r="G88" s="58"/>
      <c r="H88" s="42"/>
      <c r="I88" s="258"/>
      <c r="J88" s="247"/>
      <c r="K88" s="248"/>
      <c r="L88" s="247"/>
      <c r="M88" s="247"/>
      <c r="N88" s="247"/>
      <c r="O88" s="3"/>
      <c r="P88" s="3"/>
      <c r="Q88" s="3"/>
      <c r="R88" s="3"/>
      <c r="S88" s="3"/>
      <c r="T88" s="3"/>
      <c r="U88" s="3"/>
      <c r="V88" s="3"/>
      <c r="W88" s="3"/>
    </row>
    <row r="89" spans="1:23" s="4" customFormat="1" ht="27.75" customHeight="1" x14ac:dyDescent="0.2">
      <c r="A89" s="41"/>
      <c r="B89" s="368" t="s">
        <v>206</v>
      </c>
      <c r="C89" s="368"/>
      <c r="D89" s="368"/>
      <c r="E89" s="368"/>
      <c r="F89" s="368"/>
      <c r="G89" s="369"/>
      <c r="H89" s="111" t="str">
        <f>IF(G88+G87=0,"",G88+G87)</f>
        <v/>
      </c>
      <c r="I89" s="258"/>
      <c r="J89" s="247"/>
      <c r="K89" s="248"/>
      <c r="L89" s="247"/>
      <c r="M89" s="247"/>
      <c r="N89" s="247"/>
      <c r="O89" s="3"/>
      <c r="P89" s="3"/>
      <c r="Q89" s="3"/>
      <c r="R89" s="3"/>
      <c r="S89" s="3"/>
      <c r="T89" s="3"/>
      <c r="U89" s="3"/>
      <c r="V89" s="3"/>
      <c r="W89" s="3"/>
    </row>
    <row r="90" spans="1:23" s="4" customFormat="1" ht="6.75" customHeight="1" x14ac:dyDescent="0.2">
      <c r="A90" s="41"/>
      <c r="B90" s="93"/>
      <c r="C90" s="93"/>
      <c r="D90" s="93"/>
      <c r="E90" s="93"/>
      <c r="F90" s="42"/>
      <c r="G90" s="42"/>
      <c r="H90" s="104"/>
      <c r="I90" s="258"/>
      <c r="J90" s="247"/>
      <c r="K90" s="248"/>
      <c r="L90" s="247"/>
      <c r="M90" s="247"/>
      <c r="N90" s="247"/>
      <c r="O90" s="3"/>
      <c r="P90" s="3"/>
      <c r="Q90" s="3"/>
      <c r="R90" s="3"/>
      <c r="S90" s="3"/>
      <c r="T90" s="3"/>
      <c r="U90" s="3"/>
      <c r="V90" s="3"/>
      <c r="W90" s="3"/>
    </row>
    <row r="91" spans="1:23" s="4" customFormat="1" ht="15.75" x14ac:dyDescent="0.2">
      <c r="A91" s="41"/>
      <c r="B91" s="368" t="s">
        <v>43</v>
      </c>
      <c r="C91" s="368"/>
      <c r="D91" s="368"/>
      <c r="E91" s="368"/>
      <c r="F91" s="368"/>
      <c r="G91" s="368"/>
      <c r="H91" s="368"/>
      <c r="I91" s="258"/>
      <c r="J91" s="247"/>
      <c r="K91" s="248"/>
      <c r="L91" s="247"/>
      <c r="M91" s="247"/>
      <c r="N91" s="247"/>
      <c r="O91" s="3"/>
      <c r="P91" s="3"/>
      <c r="Q91" s="3"/>
      <c r="R91" s="3"/>
      <c r="S91" s="3"/>
      <c r="T91" s="3"/>
      <c r="U91" s="3"/>
      <c r="V91" s="3"/>
      <c r="W91" s="3"/>
    </row>
    <row r="92" spans="1:23" s="4" customFormat="1" ht="27.75" customHeight="1" x14ac:dyDescent="0.2">
      <c r="A92" s="41"/>
      <c r="B92" s="344" t="s">
        <v>85</v>
      </c>
      <c r="C92" s="344"/>
      <c r="D92" s="344"/>
      <c r="E92" s="344"/>
      <c r="F92" s="345"/>
      <c r="G92" s="58"/>
      <c r="H92" s="42"/>
      <c r="I92" s="258"/>
      <c r="J92" s="247"/>
      <c r="K92" s="248"/>
      <c r="L92" s="247"/>
      <c r="M92" s="247"/>
      <c r="N92" s="247"/>
      <c r="O92" s="3"/>
      <c r="P92" s="3"/>
      <c r="Q92" s="3"/>
      <c r="R92" s="3"/>
      <c r="S92" s="3"/>
      <c r="T92" s="3"/>
      <c r="U92" s="3"/>
      <c r="V92" s="3"/>
      <c r="W92" s="3"/>
    </row>
    <row r="93" spans="1:23" s="4" customFormat="1" ht="27.75" customHeight="1" x14ac:dyDescent="0.2">
      <c r="A93" s="41"/>
      <c r="B93" s="344" t="s">
        <v>86</v>
      </c>
      <c r="C93" s="344"/>
      <c r="D93" s="344"/>
      <c r="E93" s="344"/>
      <c r="F93" s="345"/>
      <c r="G93" s="58"/>
      <c r="H93" s="42"/>
      <c r="I93" s="258"/>
      <c r="J93" s="247"/>
      <c r="K93" s="248"/>
      <c r="L93" s="247"/>
      <c r="M93" s="247"/>
      <c r="N93" s="247"/>
      <c r="O93" s="3"/>
      <c r="P93" s="3"/>
      <c r="Q93" s="3"/>
      <c r="R93" s="3"/>
      <c r="S93" s="3"/>
      <c r="T93" s="3"/>
      <c r="U93" s="3"/>
      <c r="V93" s="3"/>
      <c r="W93" s="3"/>
    </row>
    <row r="94" spans="1:23" s="4" customFormat="1" ht="27.75" customHeight="1" x14ac:dyDescent="0.2">
      <c r="A94" s="41"/>
      <c r="B94" s="344" t="s">
        <v>87</v>
      </c>
      <c r="C94" s="344"/>
      <c r="D94" s="344"/>
      <c r="E94" s="344"/>
      <c r="F94" s="345"/>
      <c r="G94" s="58"/>
      <c r="H94" s="42"/>
      <c r="I94" s="258"/>
      <c r="J94" s="247"/>
      <c r="K94" s="248"/>
      <c r="L94" s="247"/>
      <c r="M94" s="247"/>
      <c r="N94" s="247"/>
      <c r="O94" s="3"/>
      <c r="P94" s="3"/>
      <c r="Q94" s="3"/>
      <c r="R94" s="3"/>
      <c r="S94" s="3"/>
      <c r="T94" s="3"/>
      <c r="U94" s="3"/>
      <c r="V94" s="3"/>
      <c r="W94" s="3"/>
    </row>
    <row r="95" spans="1:23" s="4" customFormat="1" ht="27.75" customHeight="1" x14ac:dyDescent="0.2">
      <c r="A95" s="41"/>
      <c r="B95" s="344" t="s">
        <v>88</v>
      </c>
      <c r="C95" s="344"/>
      <c r="D95" s="344"/>
      <c r="E95" s="344"/>
      <c r="F95" s="345"/>
      <c r="G95" s="58"/>
      <c r="H95" s="42"/>
      <c r="I95" s="258"/>
      <c r="J95" s="247"/>
      <c r="K95" s="248"/>
      <c r="L95" s="247"/>
      <c r="M95" s="247"/>
      <c r="N95" s="247"/>
      <c r="O95" s="3"/>
      <c r="P95" s="3"/>
      <c r="Q95" s="3"/>
      <c r="R95" s="3"/>
      <c r="S95" s="3"/>
      <c r="T95" s="3"/>
      <c r="U95" s="3"/>
      <c r="V95" s="3"/>
      <c r="W95" s="3"/>
    </row>
    <row r="96" spans="1:23" s="4" customFormat="1" ht="27.75" customHeight="1" x14ac:dyDescent="0.2">
      <c r="A96" s="41"/>
      <c r="B96" s="344" t="s">
        <v>89</v>
      </c>
      <c r="C96" s="344"/>
      <c r="D96" s="344"/>
      <c r="E96" s="344"/>
      <c r="F96" s="345"/>
      <c r="G96" s="58"/>
      <c r="H96" s="42"/>
      <c r="I96" s="258"/>
      <c r="J96" s="247"/>
      <c r="K96" s="248"/>
      <c r="L96" s="247"/>
      <c r="M96" s="247"/>
      <c r="N96" s="247"/>
      <c r="O96" s="3"/>
      <c r="P96" s="3"/>
      <c r="Q96" s="3"/>
      <c r="R96" s="3"/>
      <c r="S96" s="3"/>
      <c r="T96" s="3"/>
      <c r="U96" s="3"/>
      <c r="V96" s="3"/>
      <c r="W96" s="3"/>
    </row>
    <row r="97" spans="1:23" s="4" customFormat="1" ht="27.75" customHeight="1" x14ac:dyDescent="0.2">
      <c r="A97" s="41"/>
      <c r="B97" s="344" t="s">
        <v>90</v>
      </c>
      <c r="C97" s="344"/>
      <c r="D97" s="344"/>
      <c r="E97" s="344"/>
      <c r="F97" s="345"/>
      <c r="G97" s="58"/>
      <c r="H97" s="42"/>
      <c r="I97" s="258"/>
      <c r="J97" s="247"/>
      <c r="K97" s="248"/>
      <c r="L97" s="247"/>
      <c r="M97" s="247"/>
      <c r="N97" s="247"/>
      <c r="O97" s="3"/>
      <c r="P97" s="3"/>
      <c r="Q97" s="3"/>
      <c r="R97" s="3"/>
      <c r="S97" s="3"/>
      <c r="T97" s="3"/>
      <c r="U97" s="3"/>
      <c r="V97" s="3"/>
      <c r="W97" s="3"/>
    </row>
    <row r="98" spans="1:23" s="4" customFormat="1" ht="27.75" customHeight="1" x14ac:dyDescent="0.2">
      <c r="A98" s="41"/>
      <c r="B98" s="344" t="s">
        <v>91</v>
      </c>
      <c r="C98" s="344"/>
      <c r="D98" s="344"/>
      <c r="E98" s="344"/>
      <c r="F98" s="345"/>
      <c r="G98" s="58"/>
      <c r="H98" s="42"/>
      <c r="I98" s="258"/>
      <c r="J98" s="247"/>
      <c r="K98" s="248"/>
      <c r="L98" s="247"/>
      <c r="M98" s="247"/>
      <c r="N98" s="247"/>
      <c r="O98" s="3"/>
      <c r="P98" s="3"/>
      <c r="Q98" s="3"/>
      <c r="R98" s="3"/>
      <c r="S98" s="3"/>
      <c r="T98" s="3"/>
      <c r="U98" s="3"/>
      <c r="V98" s="3"/>
      <c r="W98" s="3"/>
    </row>
    <row r="99" spans="1:23" s="4" customFormat="1" ht="27.75" customHeight="1" x14ac:dyDescent="0.2">
      <c r="A99" s="41"/>
      <c r="B99" s="344" t="s">
        <v>92</v>
      </c>
      <c r="C99" s="344"/>
      <c r="D99" s="344"/>
      <c r="E99" s="344"/>
      <c r="F99" s="345"/>
      <c r="G99" s="58"/>
      <c r="H99" s="42"/>
      <c r="I99" s="258"/>
      <c r="J99" s="247"/>
      <c r="K99" s="248"/>
      <c r="L99" s="247"/>
      <c r="M99" s="247"/>
      <c r="N99" s="247"/>
      <c r="O99" s="3"/>
      <c r="P99" s="3"/>
      <c r="Q99" s="3"/>
      <c r="R99" s="3"/>
      <c r="S99" s="3"/>
      <c r="T99" s="3"/>
      <c r="U99" s="3"/>
      <c r="V99" s="3"/>
      <c r="W99" s="3"/>
    </row>
    <row r="100" spans="1:23" s="4" customFormat="1" ht="27.75" customHeight="1" x14ac:dyDescent="0.2">
      <c r="A100" s="41"/>
      <c r="B100" s="368" t="s">
        <v>207</v>
      </c>
      <c r="C100" s="368"/>
      <c r="D100" s="368"/>
      <c r="E100" s="368"/>
      <c r="F100" s="368"/>
      <c r="G100" s="369"/>
      <c r="H100" s="111" t="str">
        <f>IF(G99+G98+G97+G96+G95+G94+G93+G92=0,"",G99+G98+G97+G96+G95+G94+G93+G92)</f>
        <v/>
      </c>
      <c r="I100" s="258"/>
      <c r="J100" s="247"/>
      <c r="K100" s="248"/>
      <c r="L100" s="247"/>
      <c r="M100" s="247"/>
      <c r="N100" s="247"/>
      <c r="O100" s="3"/>
      <c r="P100" s="3"/>
      <c r="Q100" s="3"/>
      <c r="R100" s="3"/>
      <c r="S100" s="3"/>
      <c r="T100" s="3"/>
      <c r="U100" s="3"/>
      <c r="V100" s="3"/>
      <c r="W100" s="3"/>
    </row>
    <row r="101" spans="1:23" s="4" customFormat="1" ht="6.75" customHeight="1" x14ac:dyDescent="0.2">
      <c r="A101" s="41"/>
      <c r="B101" s="93"/>
      <c r="C101" s="93"/>
      <c r="D101" s="93"/>
      <c r="E101" s="93"/>
      <c r="F101" s="42"/>
      <c r="G101" s="42"/>
      <c r="H101" s="59"/>
      <c r="I101" s="258"/>
      <c r="J101" s="247"/>
      <c r="K101" s="248"/>
      <c r="L101" s="247"/>
      <c r="M101" s="247"/>
      <c r="N101" s="247"/>
      <c r="O101" s="3"/>
      <c r="P101" s="3"/>
      <c r="Q101" s="3"/>
      <c r="R101" s="3"/>
      <c r="S101" s="3"/>
      <c r="T101" s="3"/>
      <c r="U101" s="3"/>
      <c r="V101" s="3"/>
      <c r="W101" s="3"/>
    </row>
    <row r="102" spans="1:23" s="4" customFormat="1" ht="27.75" customHeight="1" x14ac:dyDescent="0.2">
      <c r="A102" s="41"/>
      <c r="B102" s="368" t="s">
        <v>208</v>
      </c>
      <c r="C102" s="368"/>
      <c r="D102" s="368"/>
      <c r="E102" s="368"/>
      <c r="F102" s="368"/>
      <c r="G102" s="369"/>
      <c r="H102" s="112"/>
      <c r="I102" s="258"/>
      <c r="J102" s="247"/>
      <c r="K102" s="248"/>
      <c r="L102" s="247"/>
      <c r="M102" s="247"/>
      <c r="N102" s="247"/>
      <c r="O102" s="3"/>
      <c r="P102" s="3"/>
      <c r="Q102" s="3"/>
      <c r="R102" s="3"/>
      <c r="S102" s="3"/>
      <c r="T102" s="3"/>
      <c r="U102" s="3"/>
      <c r="V102" s="3"/>
      <c r="W102" s="3"/>
    </row>
    <row r="103" spans="1:23" s="4" customFormat="1" ht="6.75" customHeight="1" x14ac:dyDescent="0.2">
      <c r="A103" s="41"/>
      <c r="B103" s="93"/>
      <c r="C103" s="93"/>
      <c r="D103" s="93"/>
      <c r="E103" s="93"/>
      <c r="F103" s="42"/>
      <c r="G103" s="42"/>
      <c r="H103" s="59"/>
      <c r="I103" s="258"/>
      <c r="J103" s="247"/>
      <c r="K103" s="248"/>
      <c r="L103" s="247"/>
      <c r="M103" s="247"/>
      <c r="N103" s="247"/>
      <c r="O103" s="3"/>
      <c r="P103" s="3"/>
      <c r="Q103" s="3"/>
      <c r="R103" s="3"/>
      <c r="S103" s="3"/>
      <c r="T103" s="3"/>
      <c r="U103" s="3"/>
      <c r="V103" s="3"/>
      <c r="W103" s="3"/>
    </row>
    <row r="104" spans="1:23" s="4" customFormat="1" ht="27.75" customHeight="1" x14ac:dyDescent="0.2">
      <c r="A104" s="41"/>
      <c r="B104" s="368" t="s">
        <v>209</v>
      </c>
      <c r="C104" s="368"/>
      <c r="D104" s="368"/>
      <c r="E104" s="368"/>
      <c r="F104" s="368"/>
      <c r="G104" s="369"/>
      <c r="H104" s="112"/>
      <c r="I104" s="258"/>
      <c r="J104" s="247"/>
      <c r="K104" s="248"/>
      <c r="L104" s="247"/>
      <c r="M104" s="247"/>
      <c r="N104" s="247"/>
      <c r="O104" s="3"/>
      <c r="P104" s="3"/>
      <c r="Q104" s="3"/>
      <c r="R104" s="3"/>
      <c r="S104" s="3"/>
      <c r="T104" s="3"/>
      <c r="U104" s="3"/>
      <c r="V104" s="3"/>
      <c r="W104" s="3"/>
    </row>
    <row r="105" spans="1:23" s="4" customFormat="1" ht="6.75" customHeight="1" x14ac:dyDescent="0.2">
      <c r="A105" s="41"/>
      <c r="B105" s="93"/>
      <c r="C105" s="93"/>
      <c r="D105" s="93"/>
      <c r="E105" s="93"/>
      <c r="F105" s="42"/>
      <c r="G105" s="42"/>
      <c r="H105" s="42"/>
      <c r="I105" s="258"/>
      <c r="J105" s="247"/>
      <c r="K105" s="248"/>
      <c r="L105" s="247"/>
      <c r="M105" s="247"/>
      <c r="N105" s="247"/>
      <c r="O105" s="3"/>
      <c r="P105" s="3"/>
      <c r="Q105" s="3"/>
      <c r="R105" s="3"/>
      <c r="S105" s="3"/>
      <c r="T105" s="3"/>
      <c r="U105" s="3"/>
      <c r="V105" s="3"/>
      <c r="W105" s="3"/>
    </row>
    <row r="106" spans="1:23" s="4" customFormat="1" ht="15.75" x14ac:dyDescent="0.2">
      <c r="A106" s="41"/>
      <c r="B106" s="368" t="s">
        <v>44</v>
      </c>
      <c r="C106" s="368"/>
      <c r="D106" s="368"/>
      <c r="E106" s="368"/>
      <c r="F106" s="42"/>
      <c r="G106" s="42"/>
      <c r="H106" s="42"/>
      <c r="I106" s="258"/>
      <c r="J106" s="247"/>
      <c r="K106" s="248"/>
      <c r="L106" s="247"/>
      <c r="M106" s="247"/>
      <c r="N106" s="247"/>
      <c r="O106" s="3"/>
      <c r="P106" s="3"/>
      <c r="Q106" s="3"/>
      <c r="R106" s="3"/>
      <c r="S106" s="3"/>
      <c r="T106" s="3"/>
      <c r="U106" s="3"/>
      <c r="V106" s="3"/>
      <c r="W106" s="3"/>
    </row>
    <row r="107" spans="1:23" s="4" customFormat="1" ht="27.75" customHeight="1" x14ac:dyDescent="0.2">
      <c r="A107" s="41"/>
      <c r="B107" s="374" t="s">
        <v>93</v>
      </c>
      <c r="C107" s="374"/>
      <c r="D107" s="374"/>
      <c r="E107" s="374"/>
      <c r="F107" s="375"/>
      <c r="G107" s="58"/>
      <c r="H107" s="42"/>
      <c r="I107" s="258"/>
      <c r="J107" s="247"/>
      <c r="K107" s="248"/>
      <c r="L107" s="247"/>
      <c r="M107" s="247"/>
      <c r="N107" s="247"/>
      <c r="O107" s="3"/>
      <c r="P107" s="3"/>
      <c r="Q107" s="3"/>
      <c r="R107" s="3"/>
      <c r="S107" s="3"/>
      <c r="T107" s="3"/>
      <c r="U107" s="3"/>
      <c r="V107" s="3"/>
      <c r="W107" s="3"/>
    </row>
    <row r="108" spans="1:23" s="4" customFormat="1" ht="27.75" customHeight="1" x14ac:dyDescent="0.2">
      <c r="A108" s="41"/>
      <c r="B108" s="344" t="s">
        <v>94</v>
      </c>
      <c r="C108" s="344"/>
      <c r="D108" s="344"/>
      <c r="E108" s="344"/>
      <c r="F108" s="345"/>
      <c r="G108" s="58"/>
      <c r="H108" s="42"/>
      <c r="I108" s="258"/>
      <c r="J108" s="247"/>
      <c r="K108" s="248"/>
      <c r="L108" s="247"/>
      <c r="M108" s="247"/>
      <c r="N108" s="247"/>
      <c r="O108" s="3"/>
      <c r="P108" s="3"/>
      <c r="Q108" s="3"/>
      <c r="R108" s="3"/>
      <c r="S108" s="3"/>
      <c r="T108" s="3"/>
      <c r="U108" s="3"/>
      <c r="V108" s="3"/>
      <c r="W108" s="3"/>
    </row>
    <row r="109" spans="1:23" s="4" customFormat="1" ht="27.75" customHeight="1" x14ac:dyDescent="0.2">
      <c r="A109" s="41"/>
      <c r="B109" s="344" t="s">
        <v>95</v>
      </c>
      <c r="C109" s="344"/>
      <c r="D109" s="344"/>
      <c r="E109" s="344"/>
      <c r="F109" s="345"/>
      <c r="G109" s="58"/>
      <c r="H109" s="42"/>
      <c r="I109" s="258"/>
      <c r="J109" s="247"/>
      <c r="K109" s="248"/>
      <c r="L109" s="247"/>
      <c r="M109" s="247"/>
      <c r="N109" s="247"/>
      <c r="O109" s="3"/>
      <c r="P109" s="3"/>
      <c r="Q109" s="3"/>
      <c r="R109" s="3"/>
      <c r="S109" s="3"/>
      <c r="T109" s="3"/>
      <c r="U109" s="3"/>
      <c r="V109" s="3"/>
      <c r="W109" s="3"/>
    </row>
    <row r="110" spans="1:23" s="4" customFormat="1" ht="27.75" customHeight="1" x14ac:dyDescent="0.2">
      <c r="A110" s="41"/>
      <c r="B110" s="344" t="s">
        <v>96</v>
      </c>
      <c r="C110" s="344"/>
      <c r="D110" s="344"/>
      <c r="E110" s="344"/>
      <c r="F110" s="345"/>
      <c r="G110" s="58"/>
      <c r="H110" s="42"/>
      <c r="I110" s="258"/>
      <c r="J110" s="247"/>
      <c r="K110" s="248"/>
      <c r="L110" s="247"/>
      <c r="M110" s="247"/>
      <c r="N110" s="247"/>
      <c r="O110" s="3"/>
      <c r="P110" s="3"/>
      <c r="Q110" s="3"/>
      <c r="R110" s="3"/>
      <c r="S110" s="3"/>
      <c r="T110" s="3"/>
      <c r="U110" s="3"/>
      <c r="V110" s="3"/>
      <c r="W110" s="3"/>
    </row>
    <row r="111" spans="1:23" s="4" customFormat="1" ht="27.75" customHeight="1" x14ac:dyDescent="0.2">
      <c r="A111" s="41"/>
      <c r="B111" s="368" t="s">
        <v>210</v>
      </c>
      <c r="C111" s="368"/>
      <c r="D111" s="368"/>
      <c r="E111" s="368"/>
      <c r="F111" s="368"/>
      <c r="G111" s="369"/>
      <c r="H111" s="111" t="str">
        <f>IF(G110+G109+G108+G107=0,"",G110+G109+G108+G107)</f>
        <v/>
      </c>
      <c r="I111" s="258"/>
      <c r="J111" s="247"/>
      <c r="K111" s="248"/>
      <c r="L111" s="247"/>
      <c r="M111" s="247"/>
      <c r="N111" s="247"/>
      <c r="O111" s="3"/>
      <c r="P111" s="3"/>
      <c r="Q111" s="3"/>
      <c r="R111" s="3"/>
      <c r="S111" s="3"/>
      <c r="T111" s="3"/>
      <c r="U111" s="3"/>
      <c r="V111" s="3"/>
      <c r="W111" s="3"/>
    </row>
    <row r="112" spans="1:23" s="4" customFormat="1" ht="6.75" customHeight="1" thickBot="1" x14ac:dyDescent="0.25">
      <c r="A112" s="41"/>
      <c r="B112" s="93"/>
      <c r="C112" s="93"/>
      <c r="D112" s="93"/>
      <c r="E112" s="93"/>
      <c r="F112" s="42"/>
      <c r="G112" s="42"/>
      <c r="H112" s="59"/>
      <c r="I112" s="258"/>
      <c r="J112" s="247"/>
      <c r="K112" s="248"/>
      <c r="L112" s="247"/>
      <c r="M112" s="247"/>
      <c r="N112" s="247"/>
      <c r="O112" s="3"/>
      <c r="P112" s="3"/>
      <c r="Q112" s="3"/>
      <c r="R112" s="3"/>
      <c r="S112" s="3"/>
      <c r="T112" s="3"/>
      <c r="U112" s="3"/>
      <c r="V112" s="3"/>
      <c r="W112" s="3"/>
    </row>
    <row r="113" spans="1:23" s="4" customFormat="1" ht="30" customHeight="1" thickTop="1" thickBot="1" x14ac:dyDescent="0.25">
      <c r="A113" s="41"/>
      <c r="B113" s="368" t="s">
        <v>211</v>
      </c>
      <c r="C113" s="368"/>
      <c r="D113" s="368"/>
      <c r="E113" s="368"/>
      <c r="F113" s="368"/>
      <c r="G113" s="368"/>
      <c r="H113" s="108" t="str">
        <f>IF(K113=0,"",K113)</f>
        <v/>
      </c>
      <c r="I113" s="258"/>
      <c r="J113" s="247"/>
      <c r="K113" s="248">
        <f>IF(H111&lt;&gt;"",H111,0)+H104+H102+IF(H100&lt;&gt;"",H100,0)+IF(H89&lt;&gt;"",H89,0)</f>
        <v>0</v>
      </c>
      <c r="L113" s="247"/>
      <c r="M113" s="247"/>
      <c r="N113" s="247"/>
      <c r="O113" s="3"/>
      <c r="P113" s="3"/>
      <c r="Q113" s="3"/>
      <c r="R113" s="3"/>
      <c r="S113" s="3"/>
      <c r="T113" s="3"/>
      <c r="U113" s="3"/>
      <c r="V113" s="3"/>
      <c r="W113" s="3"/>
    </row>
    <row r="114" spans="1:23" s="4" customFormat="1" ht="16.5" thickTop="1" x14ac:dyDescent="0.2">
      <c r="A114" s="41"/>
      <c r="B114" s="287" t="s">
        <v>45</v>
      </c>
      <c r="C114" s="288"/>
      <c r="D114" s="288"/>
      <c r="E114" s="288"/>
      <c r="F114" s="288"/>
      <c r="G114" s="288"/>
      <c r="H114" s="289"/>
      <c r="I114" s="258"/>
      <c r="J114" s="247"/>
      <c r="K114" s="248"/>
      <c r="L114" s="247"/>
      <c r="M114" s="247"/>
      <c r="N114" s="247"/>
      <c r="O114" s="3"/>
      <c r="P114" s="3"/>
      <c r="Q114" s="3"/>
      <c r="R114" s="3"/>
      <c r="S114" s="3"/>
      <c r="T114" s="3"/>
      <c r="U114" s="3"/>
      <c r="V114" s="3"/>
      <c r="W114" s="3"/>
    </row>
    <row r="115" spans="1:23" s="4" customFormat="1" ht="25.5" customHeight="1" x14ac:dyDescent="0.2">
      <c r="A115" s="41"/>
      <c r="B115" s="285" t="s">
        <v>97</v>
      </c>
      <c r="C115" s="285"/>
      <c r="D115" s="285"/>
      <c r="E115" s="285"/>
      <c r="F115" s="285"/>
      <c r="G115" s="286"/>
      <c r="H115" s="54"/>
      <c r="I115" s="258"/>
      <c r="J115" s="247"/>
      <c r="K115" s="248"/>
      <c r="L115" s="247"/>
      <c r="M115" s="247"/>
      <c r="N115" s="247"/>
      <c r="O115" s="3"/>
      <c r="P115" s="3"/>
      <c r="Q115" s="3"/>
      <c r="R115" s="3"/>
      <c r="S115" s="3"/>
      <c r="T115" s="3"/>
      <c r="U115" s="3"/>
      <c r="V115" s="3"/>
      <c r="W115" s="3"/>
    </row>
    <row r="116" spans="1:23" s="4" customFormat="1" ht="6.75" customHeight="1" x14ac:dyDescent="0.2">
      <c r="A116" s="41"/>
      <c r="B116" s="60"/>
      <c r="C116" s="60"/>
      <c r="D116" s="60"/>
      <c r="E116" s="60"/>
      <c r="F116" s="60"/>
      <c r="G116" s="60"/>
      <c r="H116" s="61"/>
      <c r="I116" s="258"/>
      <c r="J116" s="247"/>
      <c r="K116" s="248"/>
      <c r="L116" s="247"/>
      <c r="M116" s="247"/>
      <c r="N116" s="247"/>
      <c r="O116" s="3"/>
      <c r="P116" s="3"/>
      <c r="Q116" s="3"/>
      <c r="R116" s="3"/>
      <c r="S116" s="3"/>
      <c r="T116" s="3"/>
      <c r="U116" s="3"/>
      <c r="V116" s="3"/>
      <c r="W116" s="3"/>
    </row>
    <row r="117" spans="1:23" s="4" customFormat="1" ht="25.5" customHeight="1" x14ac:dyDescent="0.2">
      <c r="A117" s="41"/>
      <c r="B117" s="285" t="s">
        <v>98</v>
      </c>
      <c r="C117" s="285"/>
      <c r="D117" s="285"/>
      <c r="E117" s="285"/>
      <c r="F117" s="285"/>
      <c r="G117" s="286"/>
      <c r="H117" s="54"/>
      <c r="I117" s="258"/>
      <c r="J117" s="247"/>
      <c r="K117" s="248"/>
      <c r="L117" s="247"/>
      <c r="M117" s="247"/>
      <c r="N117" s="247"/>
      <c r="O117" s="3"/>
      <c r="P117" s="3"/>
      <c r="Q117" s="3"/>
      <c r="R117" s="3"/>
      <c r="S117" s="3"/>
      <c r="T117" s="3"/>
      <c r="U117" s="3"/>
      <c r="V117" s="3"/>
      <c r="W117" s="3"/>
    </row>
    <row r="118" spans="1:23" s="4" customFormat="1" ht="6.75" customHeight="1" x14ac:dyDescent="0.2">
      <c r="A118" s="41"/>
      <c r="B118" s="60"/>
      <c r="C118" s="60"/>
      <c r="D118" s="60"/>
      <c r="E118" s="60"/>
      <c r="F118" s="60"/>
      <c r="G118" s="60"/>
      <c r="H118" s="61"/>
      <c r="I118" s="258"/>
      <c r="J118" s="247"/>
      <c r="K118" s="248"/>
      <c r="L118" s="247"/>
      <c r="M118" s="247"/>
      <c r="N118" s="247"/>
      <c r="O118" s="3"/>
      <c r="P118" s="3"/>
      <c r="Q118" s="3"/>
      <c r="R118" s="3"/>
      <c r="S118" s="3"/>
      <c r="T118" s="3"/>
      <c r="U118" s="3"/>
      <c r="V118" s="3"/>
      <c r="W118" s="3"/>
    </row>
    <row r="119" spans="1:23" s="4" customFormat="1" ht="25.5" customHeight="1" x14ac:dyDescent="0.2">
      <c r="A119" s="41"/>
      <c r="B119" s="285" t="s">
        <v>99</v>
      </c>
      <c r="C119" s="285"/>
      <c r="D119" s="285"/>
      <c r="E119" s="285"/>
      <c r="F119" s="285"/>
      <c r="G119" s="286"/>
      <c r="H119" s="54"/>
      <c r="I119" s="258"/>
      <c r="J119" s="247"/>
      <c r="K119" s="248"/>
      <c r="L119" s="247"/>
      <c r="M119" s="247"/>
      <c r="N119" s="247"/>
      <c r="O119" s="3"/>
      <c r="P119" s="3"/>
      <c r="Q119" s="3"/>
      <c r="R119" s="3"/>
      <c r="S119" s="3"/>
      <c r="T119" s="3"/>
      <c r="U119" s="3"/>
      <c r="V119" s="3"/>
      <c r="W119" s="3"/>
    </row>
    <row r="120" spans="1:23" s="4" customFormat="1" ht="6.75" customHeight="1" x14ac:dyDescent="0.2">
      <c r="A120" s="41"/>
      <c r="B120" s="60"/>
      <c r="C120" s="60"/>
      <c r="D120" s="60"/>
      <c r="E120" s="60"/>
      <c r="F120" s="60"/>
      <c r="G120" s="60"/>
      <c r="H120" s="61"/>
      <c r="I120" s="258"/>
      <c r="J120" s="247"/>
      <c r="K120" s="248"/>
      <c r="L120" s="247"/>
      <c r="M120" s="247"/>
      <c r="N120" s="247"/>
      <c r="O120" s="3"/>
      <c r="P120" s="3"/>
      <c r="Q120" s="3"/>
      <c r="R120" s="3"/>
      <c r="S120" s="3"/>
      <c r="T120" s="3"/>
      <c r="U120" s="3"/>
      <c r="V120" s="3"/>
      <c r="W120" s="3"/>
    </row>
    <row r="121" spans="1:23" s="4" customFormat="1" ht="25.5" customHeight="1" x14ac:dyDescent="0.2">
      <c r="A121" s="41"/>
      <c r="B121" s="285" t="s">
        <v>100</v>
      </c>
      <c r="C121" s="285"/>
      <c r="D121" s="285"/>
      <c r="E121" s="285"/>
      <c r="F121" s="285"/>
      <c r="G121" s="286"/>
      <c r="H121" s="54"/>
      <c r="I121" s="258"/>
      <c r="J121" s="247"/>
      <c r="K121" s="248"/>
      <c r="L121" s="247"/>
      <c r="M121" s="247"/>
      <c r="N121" s="247"/>
      <c r="O121" s="3"/>
      <c r="P121" s="3"/>
      <c r="Q121" s="3"/>
      <c r="R121" s="3"/>
      <c r="S121" s="3"/>
      <c r="T121" s="3"/>
      <c r="U121" s="3"/>
      <c r="V121" s="3"/>
      <c r="W121" s="3"/>
    </row>
    <row r="122" spans="1:23" s="4" customFormat="1" ht="6.75" customHeight="1" x14ac:dyDescent="0.2">
      <c r="A122" s="41"/>
      <c r="B122" s="60"/>
      <c r="C122" s="60"/>
      <c r="D122" s="60"/>
      <c r="E122" s="60"/>
      <c r="F122" s="60"/>
      <c r="G122" s="60"/>
      <c r="H122" s="61"/>
      <c r="I122" s="258"/>
      <c r="J122" s="247"/>
      <c r="K122" s="248"/>
      <c r="L122" s="247"/>
      <c r="M122" s="247"/>
      <c r="N122" s="247"/>
      <c r="O122" s="3"/>
      <c r="P122" s="3"/>
      <c r="Q122" s="3"/>
      <c r="R122" s="3"/>
      <c r="S122" s="3"/>
      <c r="T122" s="3"/>
      <c r="U122" s="3"/>
      <c r="V122" s="3"/>
      <c r="W122" s="3"/>
    </row>
    <row r="123" spans="1:23" s="4" customFormat="1" ht="25.5" customHeight="1" x14ac:dyDescent="0.2">
      <c r="A123" s="41"/>
      <c r="B123" s="285" t="s">
        <v>101</v>
      </c>
      <c r="C123" s="285"/>
      <c r="D123" s="285"/>
      <c r="E123" s="285"/>
      <c r="F123" s="285"/>
      <c r="G123" s="286"/>
      <c r="H123" s="54"/>
      <c r="I123" s="258"/>
      <c r="J123" s="247"/>
      <c r="K123" s="248"/>
      <c r="L123" s="247"/>
      <c r="M123" s="247"/>
      <c r="N123" s="247"/>
      <c r="O123" s="3"/>
      <c r="P123" s="3"/>
      <c r="Q123" s="3"/>
      <c r="R123" s="3"/>
      <c r="S123" s="3"/>
      <c r="T123" s="3"/>
      <c r="U123" s="3"/>
      <c r="V123" s="3"/>
      <c r="W123" s="3"/>
    </row>
    <row r="124" spans="1:23" s="4" customFormat="1" ht="9" customHeight="1" x14ac:dyDescent="0.2">
      <c r="A124" s="41"/>
      <c r="B124" s="70"/>
      <c r="C124" s="70"/>
      <c r="D124" s="70"/>
      <c r="E124" s="70"/>
      <c r="F124" s="70"/>
      <c r="G124" s="70"/>
      <c r="H124" s="85"/>
      <c r="I124" s="258"/>
      <c r="J124" s="247"/>
      <c r="K124" s="248"/>
      <c r="L124" s="247"/>
      <c r="M124" s="247"/>
      <c r="N124" s="247"/>
      <c r="O124" s="3"/>
      <c r="P124" s="3"/>
      <c r="Q124" s="3"/>
      <c r="R124" s="3"/>
      <c r="S124" s="3"/>
      <c r="T124" s="3"/>
      <c r="U124" s="3"/>
      <c r="V124" s="3"/>
      <c r="W124" s="3"/>
    </row>
    <row r="125" spans="1:23" s="4" customFormat="1" ht="25.5" customHeight="1" x14ac:dyDescent="0.2">
      <c r="A125" s="41"/>
      <c r="B125" s="285" t="s">
        <v>224</v>
      </c>
      <c r="C125" s="285"/>
      <c r="D125" s="285"/>
      <c r="E125" s="285"/>
      <c r="F125" s="285"/>
      <c r="G125" s="286"/>
      <c r="H125" s="54"/>
      <c r="I125" s="258"/>
      <c r="J125" s="247"/>
      <c r="K125" s="248"/>
      <c r="L125" s="247"/>
      <c r="M125" s="247"/>
      <c r="N125" s="247"/>
      <c r="O125" s="3"/>
      <c r="P125" s="3"/>
      <c r="Q125" s="3"/>
      <c r="R125" s="3"/>
      <c r="S125" s="3"/>
      <c r="T125" s="3"/>
      <c r="U125" s="3"/>
      <c r="V125" s="3"/>
      <c r="W125" s="3"/>
    </row>
    <row r="126" spans="1:23" s="4" customFormat="1" ht="6.75" customHeight="1" thickBot="1" x14ac:dyDescent="0.25">
      <c r="A126" s="41"/>
      <c r="B126" s="60"/>
      <c r="C126" s="60"/>
      <c r="D126" s="60"/>
      <c r="E126" s="60"/>
      <c r="F126" s="60"/>
      <c r="G126" s="60"/>
      <c r="H126" s="62"/>
      <c r="I126" s="258"/>
      <c r="J126" s="247"/>
      <c r="K126" s="248"/>
      <c r="L126" s="247"/>
      <c r="M126" s="247"/>
      <c r="N126" s="247"/>
      <c r="O126" s="3"/>
      <c r="P126" s="3"/>
      <c r="Q126" s="3"/>
      <c r="R126" s="3"/>
      <c r="S126" s="3"/>
      <c r="T126" s="3"/>
      <c r="U126" s="3"/>
      <c r="V126" s="3"/>
      <c r="W126" s="3"/>
    </row>
    <row r="127" spans="1:23" s="4" customFormat="1" ht="25.5" customHeight="1" thickTop="1" thickBot="1" x14ac:dyDescent="0.25">
      <c r="A127" s="41"/>
      <c r="B127" s="291" t="s">
        <v>102</v>
      </c>
      <c r="C127" s="291"/>
      <c r="D127" s="291"/>
      <c r="E127" s="291"/>
      <c r="F127" s="291"/>
      <c r="G127" s="292"/>
      <c r="H127" s="107" t="str">
        <f>IF(H115+H117+H119+H121+H123+H125=0,"",H115+H117+H119+H121+H123+H125)</f>
        <v/>
      </c>
      <c r="I127" s="258"/>
      <c r="J127" s="247"/>
      <c r="K127" s="248"/>
      <c r="L127" s="247"/>
      <c r="M127" s="247"/>
      <c r="N127" s="247"/>
      <c r="O127" s="3"/>
      <c r="P127" s="3"/>
      <c r="Q127" s="3"/>
      <c r="R127" s="3"/>
      <c r="S127" s="3"/>
      <c r="T127" s="3"/>
      <c r="U127" s="3"/>
      <c r="V127" s="3"/>
      <c r="W127" s="3"/>
    </row>
    <row r="128" spans="1:23" s="4" customFormat="1" ht="6.75" customHeight="1" thickTop="1" x14ac:dyDescent="0.2">
      <c r="A128" s="41"/>
      <c r="B128" s="66"/>
      <c r="C128" s="66"/>
      <c r="D128" s="66"/>
      <c r="E128" s="66"/>
      <c r="F128" s="43"/>
      <c r="G128" s="43"/>
      <c r="H128" s="43"/>
      <c r="I128" s="258"/>
      <c r="J128" s="247"/>
      <c r="K128" s="248"/>
      <c r="L128" s="247"/>
      <c r="M128" s="247"/>
      <c r="N128" s="247"/>
      <c r="O128" s="3"/>
      <c r="P128" s="3"/>
      <c r="Q128" s="3"/>
      <c r="R128" s="3"/>
      <c r="S128" s="3"/>
      <c r="T128" s="3"/>
      <c r="U128" s="3"/>
      <c r="V128" s="3"/>
      <c r="W128" s="3"/>
    </row>
    <row r="129" spans="1:23" s="4" customFormat="1" ht="6.75" customHeight="1" x14ac:dyDescent="0.2">
      <c r="A129" s="41"/>
      <c r="B129" s="66"/>
      <c r="C129" s="66"/>
      <c r="D129" s="66"/>
      <c r="E129" s="66"/>
      <c r="F129" s="43"/>
      <c r="G129" s="43"/>
      <c r="H129" s="43"/>
      <c r="I129" s="258"/>
      <c r="J129" s="247"/>
      <c r="K129" s="248"/>
      <c r="L129" s="247"/>
      <c r="M129" s="247"/>
      <c r="N129" s="247"/>
      <c r="O129" s="3"/>
      <c r="P129" s="3"/>
      <c r="Q129" s="3"/>
      <c r="R129" s="3"/>
      <c r="S129" s="3"/>
      <c r="T129" s="3"/>
      <c r="U129" s="3"/>
      <c r="V129" s="3"/>
      <c r="W129" s="3"/>
    </row>
    <row r="130" spans="1:23" s="4" customFormat="1" ht="15.75" x14ac:dyDescent="0.2">
      <c r="A130" s="41"/>
      <c r="B130" s="287" t="s">
        <v>46</v>
      </c>
      <c r="C130" s="288"/>
      <c r="D130" s="288"/>
      <c r="E130" s="288"/>
      <c r="F130" s="288"/>
      <c r="G130" s="288"/>
      <c r="H130" s="289"/>
      <c r="I130" s="258"/>
      <c r="J130" s="247"/>
      <c r="K130" s="248"/>
      <c r="L130" s="247"/>
      <c r="M130" s="247"/>
      <c r="N130" s="247"/>
      <c r="O130" s="3"/>
      <c r="P130" s="3"/>
      <c r="Q130" s="3"/>
      <c r="R130" s="3"/>
      <c r="S130" s="3"/>
      <c r="T130" s="3"/>
      <c r="U130" s="3"/>
      <c r="V130" s="3"/>
      <c r="W130" s="3"/>
    </row>
    <row r="131" spans="1:23" s="4" customFormat="1" ht="6.75" customHeight="1" x14ac:dyDescent="0.2">
      <c r="A131" s="41"/>
      <c r="B131" s="66"/>
      <c r="C131" s="66"/>
      <c r="D131" s="66"/>
      <c r="E131" s="66"/>
      <c r="F131" s="43"/>
      <c r="G131" s="43"/>
      <c r="H131" s="43"/>
      <c r="I131" s="258"/>
      <c r="J131" s="247"/>
      <c r="K131" s="248"/>
      <c r="L131" s="247"/>
      <c r="M131" s="247"/>
      <c r="N131" s="247"/>
      <c r="O131" s="3"/>
      <c r="P131" s="3"/>
      <c r="Q131" s="3"/>
      <c r="R131" s="3"/>
      <c r="S131" s="3"/>
      <c r="T131" s="3"/>
      <c r="U131" s="3"/>
      <c r="V131" s="3"/>
      <c r="W131" s="3"/>
    </row>
    <row r="132" spans="1:23" s="4" customFormat="1" ht="25.5" customHeight="1" x14ac:dyDescent="0.2">
      <c r="A132" s="41"/>
      <c r="B132" s="285" t="s">
        <v>103</v>
      </c>
      <c r="C132" s="285"/>
      <c r="D132" s="285"/>
      <c r="E132" s="285"/>
      <c r="F132" s="285"/>
      <c r="G132" s="286"/>
      <c r="H132" s="54"/>
      <c r="I132" s="258"/>
      <c r="J132" s="247"/>
      <c r="K132" s="248"/>
      <c r="L132" s="247"/>
      <c r="M132" s="247"/>
      <c r="N132" s="247"/>
      <c r="O132" s="3"/>
      <c r="P132" s="3"/>
      <c r="Q132" s="3"/>
      <c r="R132" s="3"/>
      <c r="S132" s="3"/>
      <c r="T132" s="3"/>
      <c r="U132" s="3"/>
      <c r="V132" s="3"/>
      <c r="W132" s="3"/>
    </row>
    <row r="133" spans="1:23" s="4" customFormat="1" ht="6.75" customHeight="1" x14ac:dyDescent="0.2">
      <c r="A133" s="41"/>
      <c r="B133" s="66"/>
      <c r="C133" s="66"/>
      <c r="D133" s="66"/>
      <c r="E133" s="66"/>
      <c r="F133" s="43"/>
      <c r="G133" s="43"/>
      <c r="H133" s="43"/>
      <c r="I133" s="258"/>
      <c r="J133" s="247"/>
      <c r="K133" s="248"/>
      <c r="L133" s="247"/>
      <c r="M133" s="247"/>
      <c r="N133" s="247"/>
      <c r="O133" s="3"/>
      <c r="P133" s="3"/>
      <c r="Q133" s="3"/>
      <c r="R133" s="3"/>
      <c r="S133" s="3"/>
      <c r="T133" s="3"/>
      <c r="U133" s="3"/>
      <c r="V133" s="3"/>
      <c r="W133" s="3"/>
    </row>
    <row r="134" spans="1:23" s="4" customFormat="1" ht="15.75" x14ac:dyDescent="0.2">
      <c r="A134" s="41"/>
      <c r="B134" s="301" t="s">
        <v>47</v>
      </c>
      <c r="C134" s="301"/>
      <c r="D134" s="301"/>
      <c r="E134" s="301"/>
      <c r="F134" s="43"/>
      <c r="G134" s="43"/>
      <c r="H134" s="43"/>
      <c r="I134" s="258"/>
      <c r="J134" s="247"/>
      <c r="K134" s="248"/>
      <c r="L134" s="247"/>
      <c r="M134" s="247"/>
      <c r="N134" s="247"/>
      <c r="O134" s="3"/>
      <c r="P134" s="3"/>
      <c r="Q134" s="3"/>
      <c r="R134" s="3"/>
      <c r="S134" s="3"/>
      <c r="T134" s="3"/>
      <c r="U134" s="3"/>
      <c r="V134" s="3"/>
      <c r="W134" s="3"/>
    </row>
    <row r="135" spans="1:23" s="4" customFormat="1" ht="25.5" customHeight="1" x14ac:dyDescent="0.2">
      <c r="A135" s="41"/>
      <c r="B135" s="302" t="s">
        <v>194</v>
      </c>
      <c r="C135" s="302"/>
      <c r="D135" s="302"/>
      <c r="E135" s="302"/>
      <c r="F135" s="303"/>
      <c r="G135" s="54"/>
      <c r="H135" s="43"/>
      <c r="I135" s="258"/>
      <c r="J135" s="247"/>
      <c r="K135" s="248"/>
      <c r="L135" s="247"/>
      <c r="M135" s="247"/>
      <c r="N135" s="247"/>
      <c r="O135" s="3"/>
      <c r="P135" s="3"/>
      <c r="Q135" s="3"/>
      <c r="R135" s="3"/>
      <c r="S135" s="3"/>
      <c r="T135" s="3"/>
      <c r="U135" s="3"/>
      <c r="V135" s="3"/>
      <c r="W135" s="3"/>
    </row>
    <row r="136" spans="1:23" s="4" customFormat="1" ht="25.5" customHeight="1" x14ac:dyDescent="0.2">
      <c r="A136" s="41"/>
      <c r="B136" s="302" t="s">
        <v>104</v>
      </c>
      <c r="C136" s="302"/>
      <c r="D136" s="302"/>
      <c r="E136" s="302"/>
      <c r="F136" s="303"/>
      <c r="G136" s="54"/>
      <c r="H136" s="43"/>
      <c r="I136" s="258"/>
      <c r="J136" s="247"/>
      <c r="K136" s="248"/>
      <c r="L136" s="247"/>
      <c r="M136" s="247"/>
      <c r="N136" s="247"/>
      <c r="O136" s="3"/>
      <c r="P136" s="3"/>
      <c r="Q136" s="3"/>
      <c r="R136" s="3"/>
      <c r="S136" s="3"/>
      <c r="T136" s="3"/>
      <c r="U136" s="3"/>
      <c r="V136" s="3"/>
      <c r="W136" s="3"/>
    </row>
    <row r="137" spans="1:23" s="4" customFormat="1" ht="25.5" customHeight="1" x14ac:dyDescent="0.2">
      <c r="A137" s="41"/>
      <c r="B137" s="302" t="s">
        <v>105</v>
      </c>
      <c r="C137" s="302"/>
      <c r="D137" s="302"/>
      <c r="E137" s="302"/>
      <c r="F137" s="303"/>
      <c r="G137" s="54"/>
      <c r="H137" s="43"/>
      <c r="I137" s="258"/>
      <c r="J137" s="247"/>
      <c r="K137" s="248"/>
      <c r="L137" s="247"/>
      <c r="M137" s="247"/>
      <c r="N137" s="247"/>
      <c r="O137" s="3"/>
      <c r="P137" s="3"/>
      <c r="Q137" s="3"/>
      <c r="R137" s="3"/>
      <c r="S137" s="3"/>
      <c r="T137" s="3"/>
      <c r="U137" s="3"/>
      <c r="V137" s="3"/>
      <c r="W137" s="3"/>
    </row>
    <row r="138" spans="1:23" s="4" customFormat="1" ht="25.5" customHeight="1" x14ac:dyDescent="0.2">
      <c r="A138" s="41"/>
      <c r="B138" s="302" t="s">
        <v>106</v>
      </c>
      <c r="C138" s="302"/>
      <c r="D138" s="302"/>
      <c r="E138" s="302"/>
      <c r="F138" s="303"/>
      <c r="G138" s="54"/>
      <c r="H138" s="43"/>
      <c r="I138" s="258"/>
      <c r="J138" s="247"/>
      <c r="K138" s="248"/>
      <c r="L138" s="247"/>
      <c r="M138" s="247"/>
      <c r="N138" s="247"/>
      <c r="O138" s="3"/>
      <c r="P138" s="3"/>
      <c r="Q138" s="3"/>
      <c r="R138" s="3"/>
      <c r="S138" s="3"/>
      <c r="T138" s="3"/>
      <c r="U138" s="3"/>
      <c r="V138" s="3"/>
      <c r="W138" s="3"/>
    </row>
    <row r="139" spans="1:23" s="4" customFormat="1" ht="25.5" customHeight="1" x14ac:dyDescent="0.2">
      <c r="A139" s="41"/>
      <c r="B139" s="285" t="s">
        <v>108</v>
      </c>
      <c r="C139" s="285"/>
      <c r="D139" s="285"/>
      <c r="E139" s="285"/>
      <c r="F139" s="285"/>
      <c r="G139" s="286"/>
      <c r="H139" s="113" t="str">
        <f>IF(G138+G137+G136+G135=0,"",G138+G137+G136+G135)</f>
        <v/>
      </c>
      <c r="I139" s="258"/>
      <c r="J139" s="247"/>
      <c r="K139" s="248"/>
      <c r="L139" s="247"/>
      <c r="M139" s="247"/>
      <c r="N139" s="247"/>
      <c r="O139" s="3"/>
      <c r="P139" s="3"/>
      <c r="Q139" s="3"/>
      <c r="R139" s="3"/>
      <c r="S139" s="3"/>
      <c r="T139" s="3"/>
      <c r="U139" s="3"/>
      <c r="V139" s="3"/>
      <c r="W139" s="3"/>
    </row>
    <row r="140" spans="1:23" s="4" customFormat="1" ht="6.75" customHeight="1" x14ac:dyDescent="0.2">
      <c r="A140" s="41"/>
      <c r="B140" s="63"/>
      <c r="C140" s="63"/>
      <c r="D140" s="63"/>
      <c r="E140" s="63"/>
      <c r="F140" s="63"/>
      <c r="G140" s="63"/>
      <c r="H140" s="62"/>
      <c r="I140" s="258"/>
      <c r="J140" s="247"/>
      <c r="K140" s="248"/>
      <c r="L140" s="247"/>
      <c r="M140" s="247"/>
      <c r="N140" s="247"/>
      <c r="O140" s="3"/>
      <c r="P140" s="3"/>
      <c r="Q140" s="3"/>
      <c r="R140" s="3"/>
      <c r="S140" s="3"/>
      <c r="T140" s="3"/>
      <c r="U140" s="3"/>
      <c r="V140" s="3"/>
      <c r="W140" s="3"/>
    </row>
    <row r="141" spans="1:23" s="4" customFormat="1" ht="25.5" customHeight="1" x14ac:dyDescent="0.2">
      <c r="A141" s="41"/>
      <c r="B141" s="285" t="s">
        <v>107</v>
      </c>
      <c r="C141" s="285"/>
      <c r="D141" s="285"/>
      <c r="E141" s="285"/>
      <c r="F141" s="285"/>
      <c r="G141" s="286"/>
      <c r="H141" s="54"/>
      <c r="I141" s="258"/>
      <c r="J141" s="247"/>
      <c r="K141" s="248"/>
      <c r="L141" s="247"/>
      <c r="M141" s="247"/>
      <c r="N141" s="247"/>
      <c r="O141" s="3"/>
      <c r="P141" s="3"/>
      <c r="Q141" s="3"/>
      <c r="R141" s="3"/>
      <c r="S141" s="3"/>
      <c r="T141" s="3"/>
      <c r="U141" s="3"/>
      <c r="V141" s="3"/>
      <c r="W141" s="3"/>
    </row>
    <row r="142" spans="1:23" s="4" customFormat="1" ht="6.75" customHeight="1" x14ac:dyDescent="0.2">
      <c r="A142" s="41"/>
      <c r="B142" s="63"/>
      <c r="C142" s="63"/>
      <c r="D142" s="63"/>
      <c r="E142" s="63"/>
      <c r="F142" s="63"/>
      <c r="G142" s="63"/>
      <c r="H142" s="62"/>
      <c r="I142" s="258"/>
      <c r="J142" s="247"/>
      <c r="K142" s="248"/>
      <c r="L142" s="247"/>
      <c r="M142" s="247"/>
      <c r="N142" s="247"/>
      <c r="O142" s="3"/>
      <c r="P142" s="3"/>
      <c r="Q142" s="3"/>
      <c r="R142" s="3"/>
      <c r="S142" s="3"/>
      <c r="T142" s="3"/>
      <c r="U142" s="3"/>
      <c r="V142" s="3"/>
      <c r="W142" s="3"/>
    </row>
    <row r="143" spans="1:23" s="4" customFormat="1" ht="25.5" customHeight="1" x14ac:dyDescent="0.2">
      <c r="A143" s="41"/>
      <c r="B143" s="285" t="s">
        <v>109</v>
      </c>
      <c r="C143" s="285"/>
      <c r="D143" s="285"/>
      <c r="E143" s="285"/>
      <c r="F143" s="285"/>
      <c r="G143" s="286"/>
      <c r="H143" s="54"/>
      <c r="I143" s="258"/>
      <c r="J143" s="247"/>
      <c r="K143" s="248"/>
      <c r="L143" s="247"/>
      <c r="M143" s="247"/>
      <c r="N143" s="247"/>
      <c r="O143" s="3"/>
      <c r="P143" s="3"/>
      <c r="Q143" s="3"/>
      <c r="R143" s="3"/>
      <c r="S143" s="3"/>
      <c r="T143" s="3"/>
      <c r="U143" s="3"/>
      <c r="V143" s="3"/>
      <c r="W143" s="3"/>
    </row>
    <row r="144" spans="1:23" s="4" customFormat="1" ht="6" customHeight="1" x14ac:dyDescent="0.2">
      <c r="A144" s="41"/>
      <c r="B144" s="70"/>
      <c r="C144" s="70"/>
      <c r="D144" s="70"/>
      <c r="E144" s="70"/>
      <c r="F144" s="70"/>
      <c r="G144" s="70"/>
      <c r="H144" s="85"/>
      <c r="I144" s="258"/>
      <c r="J144" s="247"/>
      <c r="K144" s="248"/>
      <c r="L144" s="247"/>
      <c r="M144" s="247"/>
      <c r="N144" s="247"/>
      <c r="O144" s="3"/>
      <c r="P144" s="3"/>
      <c r="Q144" s="3"/>
      <c r="R144" s="3"/>
      <c r="S144" s="3"/>
      <c r="T144" s="3"/>
      <c r="U144" s="3"/>
      <c r="V144" s="3"/>
      <c r="W144" s="3"/>
    </row>
    <row r="145" spans="1:23" s="4" customFormat="1" ht="21.75" customHeight="1" x14ac:dyDescent="0.2">
      <c r="A145" s="41"/>
      <c r="B145" s="285" t="s">
        <v>232</v>
      </c>
      <c r="C145" s="285"/>
      <c r="D145" s="285"/>
      <c r="E145" s="285"/>
      <c r="F145" s="285"/>
      <c r="G145" s="286"/>
      <c r="H145" s="54"/>
      <c r="I145" s="258"/>
      <c r="J145" s="247"/>
      <c r="K145" s="248"/>
      <c r="L145" s="247"/>
      <c r="M145" s="247"/>
      <c r="N145" s="247"/>
      <c r="O145" s="3"/>
      <c r="P145" s="3"/>
      <c r="Q145" s="3"/>
      <c r="R145" s="3"/>
      <c r="S145" s="3"/>
      <c r="T145" s="3"/>
      <c r="U145" s="3"/>
      <c r="V145" s="3"/>
      <c r="W145" s="3"/>
    </row>
    <row r="146" spans="1:23" s="4" customFormat="1" ht="5.25" customHeight="1" thickBot="1" x14ac:dyDescent="0.25">
      <c r="A146" s="41"/>
      <c r="B146" s="70"/>
      <c r="C146" s="70"/>
      <c r="D146" s="70"/>
      <c r="E146" s="70"/>
      <c r="F146" s="70"/>
      <c r="G146" s="70"/>
      <c r="H146" s="85"/>
      <c r="I146" s="258"/>
      <c r="J146" s="247"/>
      <c r="K146" s="248"/>
      <c r="L146" s="247"/>
      <c r="M146" s="247"/>
      <c r="N146" s="247"/>
      <c r="O146" s="3"/>
      <c r="P146" s="3"/>
      <c r="Q146" s="3"/>
      <c r="R146" s="3"/>
      <c r="S146" s="3"/>
      <c r="T146" s="3"/>
      <c r="U146" s="3"/>
      <c r="V146" s="3"/>
      <c r="W146" s="3"/>
    </row>
    <row r="147" spans="1:23" s="4" customFormat="1" ht="25.5" customHeight="1" thickTop="1" thickBot="1" x14ac:dyDescent="0.25">
      <c r="A147" s="41"/>
      <c r="B147" s="285" t="s">
        <v>154</v>
      </c>
      <c r="C147" s="285"/>
      <c r="D147" s="285"/>
      <c r="E147" s="285"/>
      <c r="F147" s="285"/>
      <c r="G147" s="290"/>
      <c r="H147" s="107" t="str">
        <f>IF(K147=0,"",K147)</f>
        <v/>
      </c>
      <c r="I147" s="258"/>
      <c r="J147" s="247"/>
      <c r="K147" s="248">
        <f>H132+H141+H143+H145+IF(H139="",0,H139)</f>
        <v>0</v>
      </c>
      <c r="L147" s="247"/>
      <c r="M147" s="247"/>
      <c r="N147" s="247"/>
      <c r="O147" s="3"/>
      <c r="P147" s="3"/>
      <c r="Q147" s="3"/>
      <c r="R147" s="3"/>
      <c r="S147" s="3"/>
      <c r="T147" s="3"/>
      <c r="U147" s="3"/>
      <c r="V147" s="3"/>
      <c r="W147" s="3"/>
    </row>
    <row r="148" spans="1:23" s="4" customFormat="1" ht="6.75" customHeight="1" thickTop="1" x14ac:dyDescent="0.2">
      <c r="A148" s="41"/>
      <c r="B148" s="66"/>
      <c r="C148" s="66"/>
      <c r="D148" s="66"/>
      <c r="E148" s="66"/>
      <c r="F148" s="43"/>
      <c r="G148" s="43"/>
      <c r="H148" s="64"/>
      <c r="I148" s="258"/>
      <c r="J148" s="247"/>
      <c r="K148" s="248"/>
      <c r="L148" s="247"/>
      <c r="M148" s="247"/>
      <c r="N148" s="247"/>
      <c r="O148" s="3"/>
      <c r="P148" s="3"/>
      <c r="Q148" s="3"/>
      <c r="R148" s="3"/>
      <c r="S148" s="3"/>
      <c r="T148" s="3"/>
      <c r="U148" s="3"/>
      <c r="V148" s="3"/>
      <c r="W148" s="3"/>
    </row>
    <row r="149" spans="1:23" s="4" customFormat="1" ht="6.75" customHeight="1" x14ac:dyDescent="0.2">
      <c r="A149" s="41"/>
      <c r="B149" s="66"/>
      <c r="C149" s="66"/>
      <c r="D149" s="66"/>
      <c r="E149" s="66"/>
      <c r="F149" s="43"/>
      <c r="G149" s="43"/>
      <c r="H149" s="43"/>
      <c r="I149" s="258"/>
      <c r="J149" s="247"/>
      <c r="K149" s="248"/>
      <c r="L149" s="247"/>
      <c r="M149" s="247"/>
      <c r="N149" s="247"/>
      <c r="O149" s="3"/>
      <c r="P149" s="3"/>
      <c r="Q149" s="3"/>
      <c r="R149" s="3"/>
      <c r="S149" s="3"/>
      <c r="T149" s="3"/>
      <c r="U149" s="3"/>
      <c r="V149" s="3"/>
      <c r="W149" s="3"/>
    </row>
    <row r="150" spans="1:23" s="4" customFormat="1" ht="15.75" x14ac:dyDescent="0.2">
      <c r="A150" s="41"/>
      <c r="B150" s="287" t="s">
        <v>48</v>
      </c>
      <c r="C150" s="288"/>
      <c r="D150" s="288"/>
      <c r="E150" s="288"/>
      <c r="F150" s="288"/>
      <c r="G150" s="288"/>
      <c r="H150" s="289"/>
      <c r="I150" s="258"/>
      <c r="J150" s="247"/>
      <c r="K150" s="248"/>
      <c r="L150" s="247"/>
      <c r="M150" s="247"/>
      <c r="N150" s="247"/>
      <c r="O150" s="3"/>
      <c r="P150" s="3"/>
      <c r="Q150" s="3"/>
      <c r="R150" s="3"/>
      <c r="S150" s="3"/>
      <c r="T150" s="3"/>
      <c r="U150" s="3"/>
      <c r="V150" s="3"/>
      <c r="W150" s="3"/>
    </row>
    <row r="151" spans="1:23" s="4" customFormat="1" ht="6.75" customHeight="1" x14ac:dyDescent="0.2">
      <c r="A151" s="41"/>
      <c r="B151" s="66"/>
      <c r="C151" s="66"/>
      <c r="D151" s="66"/>
      <c r="E151" s="66"/>
      <c r="F151" s="43"/>
      <c r="G151" s="43"/>
      <c r="H151" s="43"/>
      <c r="I151" s="258"/>
      <c r="J151" s="247"/>
      <c r="K151" s="248"/>
      <c r="L151" s="247"/>
      <c r="M151" s="247"/>
      <c r="N151" s="247"/>
      <c r="O151" s="3"/>
      <c r="P151" s="3"/>
      <c r="Q151" s="3"/>
      <c r="R151" s="3"/>
      <c r="S151" s="3"/>
      <c r="T151" s="3"/>
      <c r="U151" s="3"/>
      <c r="V151" s="3"/>
      <c r="W151" s="3"/>
    </row>
    <row r="152" spans="1:23" s="4" customFormat="1" ht="6.75" customHeight="1" x14ac:dyDescent="0.2">
      <c r="A152" s="41"/>
      <c r="B152" s="66"/>
      <c r="C152" s="66"/>
      <c r="D152" s="66"/>
      <c r="E152" s="66"/>
      <c r="F152" s="43"/>
      <c r="G152" s="43"/>
      <c r="H152" s="43"/>
      <c r="I152" s="258"/>
      <c r="J152" s="247"/>
      <c r="K152" s="248"/>
      <c r="L152" s="247"/>
      <c r="M152" s="247"/>
      <c r="N152" s="247"/>
      <c r="O152" s="3"/>
      <c r="P152" s="3"/>
      <c r="Q152" s="3"/>
      <c r="R152" s="3"/>
      <c r="S152" s="3"/>
      <c r="T152" s="3"/>
      <c r="U152" s="3"/>
      <c r="V152" s="3"/>
      <c r="W152" s="3"/>
    </row>
    <row r="153" spans="1:23" s="4" customFormat="1" ht="27.75" customHeight="1" x14ac:dyDescent="0.2">
      <c r="A153" s="41"/>
      <c r="B153" s="285" t="s">
        <v>110</v>
      </c>
      <c r="C153" s="285"/>
      <c r="D153" s="285"/>
      <c r="E153" s="285"/>
      <c r="F153" s="285"/>
      <c r="G153" s="286"/>
      <c r="H153" s="54"/>
      <c r="I153" s="258"/>
      <c r="J153" s="247"/>
      <c r="K153" s="248"/>
      <c r="L153" s="247"/>
      <c r="M153" s="247"/>
      <c r="N153" s="247"/>
      <c r="O153" s="3"/>
      <c r="P153" s="3"/>
      <c r="Q153" s="3"/>
      <c r="R153" s="3"/>
      <c r="S153" s="3"/>
      <c r="T153" s="3"/>
      <c r="U153" s="3"/>
      <c r="V153" s="3"/>
      <c r="W153" s="3"/>
    </row>
    <row r="154" spans="1:23" s="4" customFormat="1" ht="27.75" customHeight="1" x14ac:dyDescent="0.2">
      <c r="A154" s="41"/>
      <c r="B154" s="285" t="s">
        <v>111</v>
      </c>
      <c r="C154" s="285"/>
      <c r="D154" s="285"/>
      <c r="E154" s="285"/>
      <c r="F154" s="285"/>
      <c r="G154" s="286"/>
      <c r="H154" s="54"/>
      <c r="I154" s="258"/>
      <c r="J154" s="247"/>
      <c r="K154" s="248"/>
      <c r="L154" s="247"/>
      <c r="M154" s="247"/>
      <c r="N154" s="247"/>
      <c r="O154" s="3"/>
      <c r="P154" s="3"/>
      <c r="Q154" s="3"/>
      <c r="R154" s="3"/>
      <c r="S154" s="3"/>
      <c r="T154" s="3"/>
      <c r="U154" s="3"/>
      <c r="V154" s="3"/>
      <c r="W154" s="3"/>
    </row>
    <row r="155" spans="1:23" s="4" customFormat="1" ht="6.75" customHeight="1" x14ac:dyDescent="0.2">
      <c r="A155" s="41"/>
      <c r="B155" s="63"/>
      <c r="C155" s="63"/>
      <c r="D155" s="63"/>
      <c r="E155" s="63"/>
      <c r="F155" s="63"/>
      <c r="G155" s="63"/>
      <c r="H155" s="61"/>
      <c r="I155" s="258"/>
      <c r="J155" s="247"/>
      <c r="K155" s="248"/>
      <c r="L155" s="247"/>
      <c r="M155" s="247"/>
      <c r="N155" s="247"/>
      <c r="O155" s="3"/>
      <c r="P155" s="3"/>
      <c r="Q155" s="3"/>
      <c r="R155" s="3"/>
      <c r="S155" s="3"/>
      <c r="T155" s="3"/>
      <c r="U155" s="3"/>
      <c r="V155" s="3"/>
      <c r="W155" s="3"/>
    </row>
    <row r="156" spans="1:23" s="4" customFormat="1" ht="27.75" customHeight="1" x14ac:dyDescent="0.2">
      <c r="A156" s="41"/>
      <c r="B156" s="285" t="s">
        <v>112</v>
      </c>
      <c r="C156" s="285"/>
      <c r="D156" s="285"/>
      <c r="E156" s="285"/>
      <c r="F156" s="285"/>
      <c r="G156" s="286"/>
      <c r="H156" s="54"/>
      <c r="I156" s="258"/>
      <c r="J156" s="247"/>
      <c r="K156" s="248"/>
      <c r="L156" s="247"/>
      <c r="M156" s="247"/>
      <c r="N156" s="247"/>
      <c r="O156" s="3"/>
      <c r="P156" s="3"/>
      <c r="Q156" s="3"/>
      <c r="R156" s="3"/>
      <c r="S156" s="3"/>
      <c r="T156" s="3"/>
      <c r="U156" s="3"/>
      <c r="V156" s="3"/>
      <c r="W156" s="3"/>
    </row>
    <row r="157" spans="1:23" s="4" customFormat="1" ht="4.5" customHeight="1" x14ac:dyDescent="0.2">
      <c r="A157" s="41"/>
      <c r="B157" s="70"/>
      <c r="C157" s="70"/>
      <c r="D157" s="70"/>
      <c r="E157" s="70"/>
      <c r="F157" s="70"/>
      <c r="G157" s="70"/>
      <c r="H157" s="85"/>
      <c r="I157" s="258"/>
      <c r="J157" s="247"/>
      <c r="K157" s="248"/>
      <c r="L157" s="247"/>
      <c r="M157" s="247"/>
      <c r="N157" s="247"/>
      <c r="O157" s="3"/>
      <c r="P157" s="3"/>
      <c r="Q157" s="3"/>
      <c r="R157" s="3"/>
      <c r="S157" s="3"/>
      <c r="T157" s="3"/>
      <c r="U157" s="3"/>
      <c r="V157" s="3"/>
      <c r="W157" s="3"/>
    </row>
    <row r="158" spans="1:23" s="4" customFormat="1" ht="23.25" customHeight="1" x14ac:dyDescent="0.2">
      <c r="A158" s="41"/>
      <c r="B158" s="285" t="s">
        <v>113</v>
      </c>
      <c r="C158" s="285"/>
      <c r="D158" s="285"/>
      <c r="E158" s="285"/>
      <c r="F158" s="285"/>
      <c r="G158" s="286"/>
      <c r="H158" s="54"/>
      <c r="I158" s="258"/>
      <c r="J158" s="247"/>
      <c r="K158" s="248"/>
      <c r="L158" s="247"/>
      <c r="M158" s="247"/>
      <c r="N158" s="247"/>
      <c r="O158" s="3"/>
      <c r="P158" s="3"/>
      <c r="Q158" s="3"/>
      <c r="R158" s="3"/>
      <c r="S158" s="3"/>
      <c r="T158" s="3"/>
      <c r="U158" s="3"/>
      <c r="V158" s="3"/>
      <c r="W158" s="3"/>
    </row>
    <row r="159" spans="1:23" s="4" customFormat="1" ht="6.75" customHeight="1" x14ac:dyDescent="0.2">
      <c r="A159" s="41"/>
      <c r="B159" s="63"/>
      <c r="C159" s="63"/>
      <c r="D159" s="63"/>
      <c r="E159" s="63"/>
      <c r="F159" s="63"/>
      <c r="G159" s="63"/>
      <c r="H159" s="61"/>
      <c r="I159" s="258"/>
      <c r="J159" s="247"/>
      <c r="K159" s="248"/>
      <c r="L159" s="247"/>
      <c r="M159" s="247"/>
      <c r="N159" s="247"/>
      <c r="O159" s="3"/>
      <c r="P159" s="3"/>
      <c r="Q159" s="3"/>
      <c r="R159" s="3"/>
      <c r="S159" s="3"/>
      <c r="T159" s="3"/>
      <c r="U159" s="3"/>
      <c r="V159" s="3"/>
      <c r="W159" s="3"/>
    </row>
    <row r="160" spans="1:23" s="4" customFormat="1" ht="27.75" customHeight="1" x14ac:dyDescent="0.2">
      <c r="A160" s="41"/>
      <c r="B160" s="285" t="s">
        <v>222</v>
      </c>
      <c r="C160" s="285"/>
      <c r="D160" s="285"/>
      <c r="E160" s="285"/>
      <c r="F160" s="285"/>
      <c r="G160" s="286"/>
      <c r="H160" s="54"/>
      <c r="I160" s="258"/>
      <c r="J160" s="247"/>
      <c r="K160" s="248"/>
      <c r="L160" s="247"/>
      <c r="M160" s="247"/>
      <c r="N160" s="247"/>
      <c r="O160" s="3"/>
      <c r="P160" s="3"/>
      <c r="Q160" s="3"/>
      <c r="R160" s="3"/>
      <c r="S160" s="3"/>
      <c r="T160" s="3"/>
      <c r="U160" s="3"/>
      <c r="V160" s="3"/>
      <c r="W160" s="3"/>
    </row>
    <row r="161" spans="1:23" s="4" customFormat="1" ht="6.75" customHeight="1" thickBot="1" x14ac:dyDescent="0.25">
      <c r="A161" s="41"/>
      <c r="B161" s="63"/>
      <c r="C161" s="63"/>
      <c r="D161" s="63"/>
      <c r="E161" s="63"/>
      <c r="F161" s="63"/>
      <c r="G161" s="63"/>
      <c r="H161" s="62"/>
      <c r="I161" s="258"/>
      <c r="J161" s="247"/>
      <c r="K161" s="248"/>
      <c r="L161" s="247"/>
      <c r="M161" s="247"/>
      <c r="N161" s="247"/>
      <c r="O161" s="3"/>
      <c r="P161" s="3"/>
      <c r="Q161" s="3"/>
      <c r="R161" s="3"/>
      <c r="S161" s="3"/>
      <c r="T161" s="3"/>
      <c r="U161" s="3"/>
      <c r="V161" s="3"/>
      <c r="W161" s="3"/>
    </row>
    <row r="162" spans="1:23" s="4" customFormat="1" ht="27.75" customHeight="1" thickTop="1" thickBot="1" x14ac:dyDescent="0.25">
      <c r="A162" s="41"/>
      <c r="B162" s="285" t="s">
        <v>114</v>
      </c>
      <c r="C162" s="285"/>
      <c r="D162" s="285"/>
      <c r="E162" s="285"/>
      <c r="F162" s="285"/>
      <c r="G162" s="290"/>
      <c r="H162" s="107" t="str">
        <f>IF(H160+H156+H154+H153=0,"",H158+H160+H156+H154+H153)</f>
        <v/>
      </c>
      <c r="I162" s="258"/>
      <c r="J162" s="247"/>
      <c r="K162" s="248"/>
      <c r="L162" s="247"/>
      <c r="M162" s="247"/>
      <c r="N162" s="247"/>
      <c r="O162" s="3"/>
      <c r="P162" s="3"/>
      <c r="Q162" s="3"/>
      <c r="R162" s="3"/>
      <c r="S162" s="3"/>
      <c r="T162" s="3"/>
      <c r="U162" s="3"/>
      <c r="V162" s="3"/>
      <c r="W162" s="3"/>
    </row>
    <row r="163" spans="1:23" s="4" customFormat="1" ht="6" customHeight="1" thickTop="1" x14ac:dyDescent="0.2">
      <c r="A163" s="41"/>
      <c r="B163" s="66"/>
      <c r="C163" s="66"/>
      <c r="D163" s="66"/>
      <c r="E163" s="66"/>
      <c r="F163" s="43"/>
      <c r="G163" s="43"/>
      <c r="H163" s="43"/>
      <c r="I163" s="258"/>
      <c r="J163" s="247"/>
      <c r="K163" s="248"/>
      <c r="L163" s="247"/>
      <c r="M163" s="247"/>
      <c r="N163" s="247"/>
      <c r="O163" s="3"/>
      <c r="P163" s="3"/>
      <c r="Q163" s="3"/>
      <c r="R163" s="3"/>
      <c r="S163" s="3"/>
      <c r="T163" s="3"/>
      <c r="U163" s="3"/>
      <c r="V163" s="3"/>
      <c r="W163" s="3"/>
    </row>
    <row r="164" spans="1:23" s="4" customFormat="1" ht="15.75" x14ac:dyDescent="0.2">
      <c r="A164" s="41"/>
      <c r="B164" s="287" t="s">
        <v>212</v>
      </c>
      <c r="C164" s="288"/>
      <c r="D164" s="288"/>
      <c r="E164" s="288"/>
      <c r="F164" s="288"/>
      <c r="G164" s="288"/>
      <c r="H164" s="289"/>
      <c r="I164" s="258"/>
      <c r="J164" s="247"/>
      <c r="K164" s="248"/>
      <c r="L164" s="247"/>
      <c r="M164" s="247"/>
      <c r="N164" s="247"/>
      <c r="O164" s="3"/>
      <c r="P164" s="3"/>
      <c r="Q164" s="3"/>
      <c r="R164" s="3"/>
      <c r="S164" s="3"/>
      <c r="T164" s="3"/>
      <c r="U164" s="3"/>
      <c r="V164" s="3"/>
      <c r="W164" s="3"/>
    </row>
    <row r="165" spans="1:23" s="4" customFormat="1" ht="6.75" customHeight="1" x14ac:dyDescent="0.2">
      <c r="A165" s="41"/>
      <c r="B165" s="66"/>
      <c r="C165" s="66"/>
      <c r="D165" s="66"/>
      <c r="E165" s="66"/>
      <c r="F165" s="43"/>
      <c r="G165" s="43"/>
      <c r="H165" s="8"/>
      <c r="I165" s="258"/>
      <c r="J165" s="247"/>
      <c r="K165" s="248"/>
      <c r="L165" s="247"/>
      <c r="M165" s="247"/>
      <c r="N165" s="247"/>
      <c r="O165" s="3"/>
      <c r="P165" s="3"/>
      <c r="Q165" s="3"/>
      <c r="R165" s="3"/>
      <c r="S165" s="3"/>
      <c r="T165" s="3"/>
      <c r="U165" s="3"/>
      <c r="V165" s="3"/>
      <c r="W165" s="3"/>
    </row>
    <row r="166" spans="1:23" s="4" customFormat="1" ht="27.75" customHeight="1" x14ac:dyDescent="0.2">
      <c r="A166" s="41"/>
      <c r="B166" s="285" t="s">
        <v>115</v>
      </c>
      <c r="C166" s="285"/>
      <c r="D166" s="285"/>
      <c r="E166" s="285"/>
      <c r="F166" s="285"/>
      <c r="G166" s="286"/>
      <c r="H166" s="54"/>
      <c r="I166" s="258"/>
      <c r="J166" s="247"/>
      <c r="K166" s="248"/>
      <c r="L166" s="247"/>
      <c r="M166" s="247"/>
      <c r="N166" s="247"/>
      <c r="O166" s="3"/>
      <c r="P166" s="3"/>
      <c r="Q166" s="3"/>
      <c r="R166" s="3"/>
      <c r="S166" s="3"/>
      <c r="T166" s="3"/>
      <c r="U166" s="3"/>
      <c r="V166" s="3"/>
      <c r="W166" s="3"/>
    </row>
    <row r="167" spans="1:23" s="4" customFormat="1" ht="6.75" customHeight="1" x14ac:dyDescent="0.2">
      <c r="A167" s="41"/>
      <c r="B167" s="63"/>
      <c r="C167" s="63"/>
      <c r="D167" s="63"/>
      <c r="E167" s="63"/>
      <c r="F167" s="63"/>
      <c r="G167" s="63"/>
      <c r="H167" s="61"/>
      <c r="I167" s="258"/>
      <c r="J167" s="247"/>
      <c r="K167" s="248"/>
      <c r="L167" s="247"/>
      <c r="M167" s="247"/>
      <c r="N167" s="247"/>
      <c r="O167" s="3"/>
      <c r="P167" s="3"/>
      <c r="Q167" s="3"/>
      <c r="R167" s="3"/>
      <c r="S167" s="3"/>
      <c r="T167" s="3"/>
      <c r="U167" s="3"/>
      <c r="V167" s="3"/>
      <c r="W167" s="3"/>
    </row>
    <row r="168" spans="1:23" s="4" customFormat="1" ht="27.75" customHeight="1" x14ac:dyDescent="0.2">
      <c r="A168" s="41"/>
      <c r="B168" s="285" t="s">
        <v>1</v>
      </c>
      <c r="C168" s="285"/>
      <c r="D168" s="285"/>
      <c r="E168" s="285"/>
      <c r="F168" s="285"/>
      <c r="G168" s="286"/>
      <c r="H168" s="54"/>
      <c r="I168" s="258"/>
      <c r="J168" s="247"/>
      <c r="K168" s="248"/>
      <c r="L168" s="247"/>
      <c r="M168" s="247"/>
      <c r="N168" s="247"/>
      <c r="O168" s="3"/>
      <c r="P168" s="3"/>
      <c r="Q168" s="3"/>
      <c r="R168" s="3"/>
      <c r="S168" s="3"/>
      <c r="T168" s="3"/>
      <c r="U168" s="3"/>
      <c r="V168" s="3"/>
      <c r="W168" s="3"/>
    </row>
    <row r="169" spans="1:23" s="4" customFormat="1" ht="6.75" customHeight="1" x14ac:dyDescent="0.2">
      <c r="A169" s="41"/>
      <c r="B169" s="63"/>
      <c r="C169" s="63"/>
      <c r="D169" s="63"/>
      <c r="E169" s="63"/>
      <c r="F169" s="63"/>
      <c r="G169" s="63"/>
      <c r="H169" s="61"/>
      <c r="I169" s="258"/>
      <c r="J169" s="247"/>
      <c r="K169" s="248"/>
      <c r="L169" s="247"/>
      <c r="M169" s="247"/>
      <c r="N169" s="247"/>
      <c r="O169" s="3"/>
      <c r="P169" s="3"/>
      <c r="Q169" s="3"/>
      <c r="R169" s="3"/>
      <c r="S169" s="3"/>
      <c r="T169" s="3"/>
      <c r="U169" s="3"/>
      <c r="V169" s="3"/>
      <c r="W169" s="3"/>
    </row>
    <row r="170" spans="1:23" s="4" customFormat="1" ht="27.75" customHeight="1" x14ac:dyDescent="0.2">
      <c r="A170" s="41"/>
      <c r="B170" s="285" t="s">
        <v>116</v>
      </c>
      <c r="C170" s="285"/>
      <c r="D170" s="285"/>
      <c r="E170" s="285"/>
      <c r="F170" s="285"/>
      <c r="G170" s="286"/>
      <c r="H170" s="54"/>
      <c r="I170" s="258"/>
      <c r="J170" s="247"/>
      <c r="K170" s="248"/>
      <c r="L170" s="247"/>
      <c r="M170" s="247"/>
      <c r="N170" s="247"/>
      <c r="O170" s="3"/>
      <c r="P170" s="3"/>
      <c r="Q170" s="3"/>
      <c r="R170" s="3"/>
      <c r="S170" s="3"/>
      <c r="T170" s="3"/>
      <c r="U170" s="3"/>
      <c r="V170" s="3"/>
      <c r="W170" s="3"/>
    </row>
    <row r="171" spans="1:23" s="4" customFormat="1" ht="6.75" customHeight="1" x14ac:dyDescent="0.2">
      <c r="A171" s="41"/>
      <c r="B171" s="63"/>
      <c r="C171" s="63"/>
      <c r="D171" s="63"/>
      <c r="E171" s="63"/>
      <c r="F171" s="63"/>
      <c r="G171" s="63"/>
      <c r="H171" s="61"/>
      <c r="I171" s="258"/>
      <c r="J171" s="247"/>
      <c r="K171" s="248"/>
      <c r="L171" s="247"/>
      <c r="M171" s="247"/>
      <c r="N171" s="247"/>
      <c r="O171" s="3"/>
      <c r="P171" s="3"/>
      <c r="Q171" s="3"/>
      <c r="R171" s="3"/>
      <c r="S171" s="3"/>
      <c r="T171" s="3"/>
      <c r="U171" s="3"/>
      <c r="V171" s="3"/>
      <c r="W171" s="3"/>
    </row>
    <row r="172" spans="1:23" s="4" customFormat="1" ht="27.75" customHeight="1" x14ac:dyDescent="0.2">
      <c r="A172" s="41"/>
      <c r="B172" s="285" t="s">
        <v>117</v>
      </c>
      <c r="C172" s="285"/>
      <c r="D172" s="285"/>
      <c r="E172" s="285"/>
      <c r="F172" s="285"/>
      <c r="G172" s="286"/>
      <c r="H172" s="54"/>
      <c r="I172" s="258"/>
      <c r="J172" s="247"/>
      <c r="K172" s="248"/>
      <c r="L172" s="247"/>
      <c r="M172" s="247"/>
      <c r="N172" s="247"/>
      <c r="O172" s="3"/>
      <c r="P172" s="3"/>
      <c r="Q172" s="3"/>
      <c r="R172" s="3"/>
      <c r="S172" s="3"/>
      <c r="T172" s="3"/>
      <c r="U172" s="3"/>
      <c r="V172" s="3"/>
      <c r="W172" s="3"/>
    </row>
    <row r="173" spans="1:23" s="4" customFormat="1" ht="6.75" customHeight="1" x14ac:dyDescent="0.2">
      <c r="A173" s="41"/>
      <c r="B173" s="63"/>
      <c r="C173" s="63"/>
      <c r="D173" s="63"/>
      <c r="E173" s="63"/>
      <c r="F173" s="63"/>
      <c r="G173" s="63"/>
      <c r="H173" s="61"/>
      <c r="I173" s="258"/>
      <c r="J173" s="247"/>
      <c r="K173" s="248"/>
      <c r="L173" s="247"/>
      <c r="M173" s="247"/>
      <c r="N173" s="247"/>
      <c r="O173" s="3"/>
      <c r="P173" s="3"/>
      <c r="Q173" s="3"/>
      <c r="R173" s="3"/>
      <c r="S173" s="3"/>
      <c r="T173" s="3"/>
      <c r="U173" s="3"/>
      <c r="V173" s="3"/>
      <c r="W173" s="3"/>
    </row>
    <row r="174" spans="1:23" s="4" customFormat="1" ht="27.75" customHeight="1" x14ac:dyDescent="0.2">
      <c r="A174" s="41"/>
      <c r="B174" s="285" t="s">
        <v>118</v>
      </c>
      <c r="C174" s="285"/>
      <c r="D174" s="285"/>
      <c r="E174" s="285"/>
      <c r="F174" s="285"/>
      <c r="G174" s="286"/>
      <c r="H174" s="54"/>
      <c r="I174" s="258"/>
      <c r="J174" s="247"/>
      <c r="K174" s="248"/>
      <c r="L174" s="247"/>
      <c r="M174" s="247"/>
      <c r="N174" s="247"/>
      <c r="O174" s="3"/>
      <c r="P174" s="3"/>
      <c r="Q174" s="3"/>
      <c r="R174" s="3"/>
      <c r="S174" s="3"/>
      <c r="T174" s="3"/>
      <c r="U174" s="3"/>
      <c r="V174" s="3"/>
      <c r="W174" s="3"/>
    </row>
    <row r="175" spans="1:23" s="4" customFormat="1" ht="6.75" customHeight="1" x14ac:dyDescent="0.2">
      <c r="A175" s="41"/>
      <c r="B175" s="121"/>
      <c r="C175" s="121"/>
      <c r="D175" s="121"/>
      <c r="E175" s="121"/>
      <c r="F175" s="121"/>
      <c r="G175" s="121"/>
      <c r="H175" s="85"/>
      <c r="I175" s="258"/>
      <c r="J175" s="247"/>
      <c r="K175" s="248"/>
      <c r="L175" s="247"/>
      <c r="M175" s="247"/>
      <c r="N175" s="247"/>
      <c r="O175" s="3"/>
      <c r="P175" s="3"/>
      <c r="Q175" s="3"/>
      <c r="R175" s="3"/>
      <c r="S175" s="3"/>
      <c r="T175" s="3"/>
      <c r="U175" s="3"/>
      <c r="V175" s="3"/>
      <c r="W175" s="3"/>
    </row>
    <row r="176" spans="1:23" s="4" customFormat="1" ht="27.75" customHeight="1" x14ac:dyDescent="0.2">
      <c r="A176" s="41"/>
      <c r="B176" s="285" t="s">
        <v>445</v>
      </c>
      <c r="C176" s="285"/>
      <c r="D176" s="285"/>
      <c r="E176" s="285"/>
      <c r="F176" s="285"/>
      <c r="G176" s="286"/>
      <c r="H176" s="54"/>
      <c r="I176" s="258"/>
      <c r="J176" s="247"/>
      <c r="K176" s="248"/>
      <c r="L176" s="247"/>
      <c r="M176" s="247"/>
      <c r="N176" s="247"/>
      <c r="O176" s="3"/>
      <c r="P176" s="3"/>
      <c r="Q176" s="3"/>
      <c r="R176" s="3"/>
      <c r="S176" s="3"/>
      <c r="T176" s="3"/>
      <c r="U176" s="3"/>
      <c r="V176" s="3"/>
      <c r="W176" s="3"/>
    </row>
    <row r="177" spans="1:23" s="4" customFormat="1" ht="6.75" customHeight="1" thickBot="1" x14ac:dyDescent="0.25">
      <c r="A177" s="41"/>
      <c r="B177" s="63"/>
      <c r="C177" s="63"/>
      <c r="D177" s="63"/>
      <c r="E177" s="63"/>
      <c r="F177" s="63"/>
      <c r="G177" s="63"/>
      <c r="H177" s="62"/>
      <c r="I177" s="258"/>
      <c r="J177" s="247"/>
      <c r="K177" s="248"/>
      <c r="L177" s="247"/>
      <c r="M177" s="247"/>
      <c r="N177" s="247"/>
      <c r="O177" s="3"/>
      <c r="P177" s="3"/>
      <c r="Q177" s="3"/>
      <c r="R177" s="3"/>
      <c r="S177" s="3"/>
      <c r="T177" s="3"/>
      <c r="U177" s="3"/>
      <c r="V177" s="3"/>
      <c r="W177" s="3"/>
    </row>
    <row r="178" spans="1:23" s="4" customFormat="1" ht="27.75" customHeight="1" thickTop="1" thickBot="1" x14ac:dyDescent="0.25">
      <c r="A178" s="41"/>
      <c r="B178" s="285" t="s">
        <v>119</v>
      </c>
      <c r="C178" s="285"/>
      <c r="D178" s="285"/>
      <c r="E178" s="285"/>
      <c r="F178" s="285"/>
      <c r="G178" s="290"/>
      <c r="H178" s="107" t="str">
        <f>IF(H166+H168+H170+H172+H174+H176=0,"",H166+H168+H170+H172+H174+H176)</f>
        <v/>
      </c>
      <c r="I178" s="258"/>
      <c r="J178" s="247"/>
      <c r="K178" s="248"/>
      <c r="L178" s="247"/>
      <c r="M178" s="247"/>
      <c r="N178" s="247"/>
      <c r="O178" s="3"/>
      <c r="P178" s="3"/>
      <c r="Q178" s="3"/>
      <c r="R178" s="3"/>
      <c r="S178" s="3"/>
      <c r="T178" s="3"/>
      <c r="U178" s="3"/>
      <c r="V178" s="3"/>
      <c r="W178" s="3"/>
    </row>
    <row r="179" spans="1:23" s="4" customFormat="1" ht="6.75" customHeight="1" thickTop="1" x14ac:dyDescent="0.2">
      <c r="A179" s="41"/>
      <c r="B179" s="66"/>
      <c r="C179" s="66"/>
      <c r="D179" s="66"/>
      <c r="E179" s="66"/>
      <c r="F179" s="43"/>
      <c r="G179" s="43"/>
      <c r="H179" s="43"/>
      <c r="I179" s="258"/>
      <c r="J179" s="247"/>
      <c r="K179" s="248"/>
      <c r="L179" s="247"/>
      <c r="M179" s="247"/>
      <c r="N179" s="247"/>
      <c r="O179" s="3"/>
      <c r="P179" s="3"/>
      <c r="Q179" s="3"/>
      <c r="R179" s="3"/>
      <c r="S179" s="3"/>
      <c r="T179" s="3"/>
      <c r="U179" s="3"/>
      <c r="V179" s="3"/>
      <c r="W179" s="3"/>
    </row>
    <row r="180" spans="1:23" s="4" customFormat="1" ht="6.75" customHeight="1" x14ac:dyDescent="0.2">
      <c r="A180" s="41"/>
      <c r="B180" s="66"/>
      <c r="C180" s="66"/>
      <c r="D180" s="66"/>
      <c r="E180" s="66"/>
      <c r="F180" s="43"/>
      <c r="G180" s="43"/>
      <c r="H180" s="43"/>
      <c r="I180" s="258"/>
      <c r="J180" s="247"/>
      <c r="K180" s="248"/>
      <c r="L180" s="247"/>
      <c r="M180" s="247"/>
      <c r="N180" s="247"/>
      <c r="O180" s="3"/>
      <c r="P180" s="3"/>
      <c r="Q180" s="3"/>
      <c r="R180" s="3"/>
      <c r="S180" s="3"/>
      <c r="T180" s="3"/>
      <c r="U180" s="3"/>
      <c r="V180" s="3"/>
      <c r="W180" s="3"/>
    </row>
    <row r="181" spans="1:23" s="4" customFormat="1" ht="15.75" x14ac:dyDescent="0.2">
      <c r="A181" s="41"/>
      <c r="B181" s="287" t="s">
        <v>213</v>
      </c>
      <c r="C181" s="288"/>
      <c r="D181" s="288"/>
      <c r="E181" s="288"/>
      <c r="F181" s="288"/>
      <c r="G181" s="288"/>
      <c r="H181" s="289"/>
      <c r="I181" s="258"/>
      <c r="J181" s="247"/>
      <c r="K181" s="248"/>
      <c r="L181" s="247"/>
      <c r="M181" s="247"/>
      <c r="N181" s="247"/>
      <c r="O181" s="3"/>
      <c r="P181" s="3"/>
      <c r="Q181" s="3"/>
      <c r="R181" s="3"/>
      <c r="S181" s="3"/>
      <c r="T181" s="3"/>
      <c r="U181" s="3"/>
      <c r="V181" s="3"/>
      <c r="W181" s="3"/>
    </row>
    <row r="182" spans="1:23" s="4" customFormat="1" ht="6.75" customHeight="1" x14ac:dyDescent="0.2">
      <c r="A182" s="41"/>
      <c r="B182" s="66"/>
      <c r="C182" s="66"/>
      <c r="D182" s="66"/>
      <c r="E182" s="66"/>
      <c r="F182" s="43"/>
      <c r="G182" s="43"/>
      <c r="H182" s="43"/>
      <c r="I182" s="258"/>
      <c r="J182" s="247"/>
      <c r="K182" s="248"/>
      <c r="L182" s="247"/>
      <c r="M182" s="247"/>
      <c r="N182" s="247"/>
      <c r="O182" s="3"/>
      <c r="P182" s="3"/>
      <c r="Q182" s="3"/>
      <c r="R182" s="3"/>
      <c r="S182" s="3"/>
      <c r="T182" s="3"/>
      <c r="U182" s="3"/>
      <c r="V182" s="3"/>
      <c r="W182" s="3"/>
    </row>
    <row r="183" spans="1:23" s="4" customFormat="1" ht="27.75" customHeight="1" x14ac:dyDescent="0.2">
      <c r="A183" s="41"/>
      <c r="B183" s="285" t="s">
        <v>231</v>
      </c>
      <c r="C183" s="285"/>
      <c r="D183" s="285"/>
      <c r="E183" s="285"/>
      <c r="F183" s="285"/>
      <c r="G183" s="286"/>
      <c r="H183" s="54"/>
      <c r="I183" s="258"/>
      <c r="J183" s="247"/>
      <c r="K183" s="248"/>
      <c r="L183" s="247"/>
      <c r="M183" s="247"/>
      <c r="N183" s="247"/>
      <c r="O183" s="3"/>
      <c r="P183" s="3"/>
      <c r="Q183" s="3"/>
      <c r="R183" s="3"/>
      <c r="S183" s="3"/>
      <c r="T183" s="3"/>
      <c r="U183" s="3"/>
      <c r="V183" s="3"/>
      <c r="W183" s="3"/>
    </row>
    <row r="184" spans="1:23" s="4" customFormat="1" ht="6.75" customHeight="1" x14ac:dyDescent="0.2">
      <c r="A184" s="41"/>
      <c r="B184" s="66"/>
      <c r="C184" s="66"/>
      <c r="D184" s="66"/>
      <c r="E184" s="66"/>
      <c r="F184" s="43"/>
      <c r="G184" s="43"/>
      <c r="H184" s="43"/>
      <c r="I184" s="258"/>
      <c r="J184" s="247"/>
      <c r="K184" s="248"/>
      <c r="L184" s="247"/>
      <c r="M184" s="247"/>
      <c r="N184" s="247"/>
      <c r="O184" s="3"/>
      <c r="P184" s="3"/>
      <c r="Q184" s="3"/>
      <c r="R184" s="3"/>
      <c r="S184" s="3"/>
      <c r="T184" s="3"/>
      <c r="U184" s="3"/>
      <c r="V184" s="3"/>
      <c r="W184" s="3"/>
    </row>
    <row r="185" spans="1:23" s="4" customFormat="1" ht="15.75" x14ac:dyDescent="0.2">
      <c r="A185" s="41"/>
      <c r="B185" s="301" t="s">
        <v>49</v>
      </c>
      <c r="C185" s="301"/>
      <c r="D185" s="301"/>
      <c r="E185" s="301"/>
      <c r="F185" s="43"/>
      <c r="G185" s="43"/>
      <c r="H185" s="43"/>
      <c r="I185" s="258"/>
      <c r="J185" s="247"/>
      <c r="K185" s="248"/>
      <c r="L185" s="247"/>
      <c r="M185" s="247"/>
      <c r="N185" s="247"/>
      <c r="O185" s="3"/>
      <c r="P185" s="3"/>
      <c r="Q185" s="3"/>
      <c r="R185" s="3"/>
      <c r="S185" s="3"/>
      <c r="T185" s="3"/>
      <c r="U185" s="3"/>
      <c r="V185" s="3"/>
      <c r="W185" s="3"/>
    </row>
    <row r="186" spans="1:23" s="4" customFormat="1" ht="27.75" customHeight="1" x14ac:dyDescent="0.2">
      <c r="A186" s="41"/>
      <c r="B186" s="302" t="s">
        <v>120</v>
      </c>
      <c r="C186" s="302"/>
      <c r="D186" s="302"/>
      <c r="E186" s="302"/>
      <c r="F186" s="303"/>
      <c r="G186" s="54"/>
      <c r="H186" s="43"/>
      <c r="I186" s="258"/>
      <c r="J186" s="247"/>
      <c r="K186" s="248"/>
      <c r="L186" s="247"/>
      <c r="M186" s="247"/>
      <c r="N186" s="247"/>
      <c r="O186" s="3"/>
      <c r="P186" s="3"/>
      <c r="Q186" s="3"/>
      <c r="R186" s="3"/>
      <c r="S186" s="3"/>
      <c r="T186" s="3"/>
      <c r="U186" s="3"/>
      <c r="V186" s="3"/>
      <c r="W186" s="3"/>
    </row>
    <row r="187" spans="1:23" s="4" customFormat="1" ht="27.75" customHeight="1" x14ac:dyDescent="0.2">
      <c r="A187" s="41"/>
      <c r="B187" s="302" t="s">
        <v>225</v>
      </c>
      <c r="C187" s="302"/>
      <c r="D187" s="302"/>
      <c r="E187" s="302"/>
      <c r="F187" s="303"/>
      <c r="G187" s="54"/>
      <c r="H187" s="43"/>
      <c r="I187" s="258"/>
      <c r="J187" s="247"/>
      <c r="K187" s="248"/>
      <c r="L187" s="247"/>
      <c r="M187" s="247"/>
      <c r="N187" s="247"/>
      <c r="O187" s="3"/>
      <c r="P187" s="3"/>
      <c r="Q187" s="3"/>
      <c r="R187" s="3"/>
      <c r="S187" s="3"/>
      <c r="T187" s="3"/>
      <c r="U187" s="3"/>
      <c r="V187" s="3"/>
      <c r="W187" s="3"/>
    </row>
    <row r="188" spans="1:23" s="4" customFormat="1" ht="27.75" customHeight="1" x14ac:dyDescent="0.2">
      <c r="A188" s="41"/>
      <c r="B188" s="302" t="s">
        <v>121</v>
      </c>
      <c r="C188" s="302"/>
      <c r="D188" s="302"/>
      <c r="E188" s="302"/>
      <c r="F188" s="303"/>
      <c r="G188" s="54"/>
      <c r="H188" s="43"/>
      <c r="I188" s="258"/>
      <c r="J188" s="247"/>
      <c r="K188" s="248"/>
      <c r="L188" s="247"/>
      <c r="M188" s="247"/>
      <c r="N188" s="247"/>
      <c r="O188" s="3"/>
      <c r="P188" s="3"/>
      <c r="Q188" s="3"/>
      <c r="R188" s="3"/>
      <c r="S188" s="3"/>
      <c r="T188" s="3"/>
      <c r="U188" s="3"/>
      <c r="V188" s="3"/>
      <c r="W188" s="3"/>
    </row>
    <row r="189" spans="1:23" s="4" customFormat="1" ht="27.75" customHeight="1" x14ac:dyDescent="0.2">
      <c r="A189" s="41"/>
      <c r="B189" s="302" t="s">
        <v>28</v>
      </c>
      <c r="C189" s="302"/>
      <c r="D189" s="302"/>
      <c r="E189" s="302"/>
      <c r="F189" s="303"/>
      <c r="G189" s="54"/>
      <c r="H189" s="43"/>
      <c r="I189" s="258"/>
      <c r="J189" s="247"/>
      <c r="K189" s="248"/>
      <c r="L189" s="247"/>
      <c r="M189" s="247"/>
      <c r="N189" s="247"/>
      <c r="O189" s="3"/>
      <c r="P189" s="3"/>
      <c r="Q189" s="3"/>
      <c r="R189" s="3"/>
      <c r="S189" s="3"/>
      <c r="T189" s="3"/>
      <c r="U189" s="3"/>
      <c r="V189" s="3"/>
      <c r="W189" s="3"/>
    </row>
    <row r="190" spans="1:23" s="4" customFormat="1" ht="27.75" customHeight="1" x14ac:dyDescent="0.2">
      <c r="A190" s="41"/>
      <c r="B190" s="285" t="s">
        <v>122</v>
      </c>
      <c r="C190" s="285"/>
      <c r="D190" s="285"/>
      <c r="E190" s="285"/>
      <c r="F190" s="285"/>
      <c r="G190" s="286"/>
      <c r="H190" s="113" t="str">
        <f>IF(G189+G188+G187+G186=0,"",G189+G188+G187+G186)</f>
        <v/>
      </c>
      <c r="I190" s="258"/>
      <c r="J190" s="247"/>
      <c r="K190" s="248"/>
      <c r="L190" s="247"/>
      <c r="M190" s="247"/>
      <c r="N190" s="247"/>
      <c r="O190" s="3"/>
      <c r="P190" s="3"/>
      <c r="Q190" s="3"/>
      <c r="R190" s="3"/>
      <c r="S190" s="3"/>
      <c r="T190" s="3"/>
      <c r="U190" s="3"/>
      <c r="V190" s="3"/>
      <c r="W190" s="3"/>
    </row>
    <row r="191" spans="1:23" s="4" customFormat="1" ht="6.75" customHeight="1" x14ac:dyDescent="0.2">
      <c r="A191" s="41"/>
      <c r="B191" s="60"/>
      <c r="C191" s="60"/>
      <c r="D191" s="60"/>
      <c r="E191" s="60"/>
      <c r="F191" s="60"/>
      <c r="G191" s="60"/>
      <c r="H191" s="62"/>
      <c r="I191" s="258"/>
      <c r="J191" s="247"/>
      <c r="K191" s="248"/>
      <c r="L191" s="247"/>
      <c r="M191" s="247"/>
      <c r="N191" s="247"/>
      <c r="O191" s="3"/>
      <c r="P191" s="3"/>
      <c r="Q191" s="3"/>
      <c r="R191" s="3"/>
      <c r="S191" s="3"/>
      <c r="T191" s="3"/>
      <c r="U191" s="3"/>
      <c r="V191" s="3"/>
      <c r="W191" s="3"/>
    </row>
    <row r="192" spans="1:23" s="4" customFormat="1" ht="27.75" customHeight="1" x14ac:dyDescent="0.2">
      <c r="A192" s="41"/>
      <c r="B192" s="285" t="s">
        <v>123</v>
      </c>
      <c r="C192" s="285"/>
      <c r="D192" s="285"/>
      <c r="E192" s="285"/>
      <c r="F192" s="285"/>
      <c r="G192" s="286"/>
      <c r="H192" s="54"/>
      <c r="I192" s="258"/>
      <c r="J192" s="247"/>
      <c r="K192" s="248"/>
      <c r="L192" s="247"/>
      <c r="M192" s="247"/>
      <c r="N192" s="247"/>
      <c r="O192" s="3"/>
      <c r="P192" s="3"/>
      <c r="Q192" s="3"/>
      <c r="R192" s="3"/>
      <c r="S192" s="3"/>
      <c r="T192" s="3"/>
      <c r="U192" s="3"/>
      <c r="V192" s="3"/>
      <c r="W192" s="3"/>
    </row>
    <row r="193" spans="1:23" s="4" customFormat="1" ht="6.75" customHeight="1" x14ac:dyDescent="0.2">
      <c r="A193" s="41"/>
      <c r="B193" s="60"/>
      <c r="C193" s="60"/>
      <c r="D193" s="60"/>
      <c r="E193" s="60"/>
      <c r="F193" s="60"/>
      <c r="G193" s="60"/>
      <c r="H193" s="62"/>
      <c r="I193" s="258"/>
      <c r="J193" s="247"/>
      <c r="K193" s="248"/>
      <c r="L193" s="247"/>
      <c r="M193" s="247"/>
      <c r="N193" s="247"/>
      <c r="O193" s="3"/>
      <c r="P193" s="3"/>
      <c r="Q193" s="3"/>
      <c r="R193" s="3"/>
      <c r="S193" s="3"/>
      <c r="T193" s="3"/>
      <c r="U193" s="3"/>
      <c r="V193" s="3"/>
      <c r="W193" s="3"/>
    </row>
    <row r="194" spans="1:23" s="4" customFormat="1" ht="27.75" customHeight="1" x14ac:dyDescent="0.2">
      <c r="A194" s="41"/>
      <c r="B194" s="285" t="s">
        <v>124</v>
      </c>
      <c r="C194" s="285"/>
      <c r="D194" s="285"/>
      <c r="E194" s="285"/>
      <c r="F194" s="285"/>
      <c r="G194" s="286"/>
      <c r="H194" s="54"/>
      <c r="I194" s="258"/>
      <c r="J194" s="247"/>
      <c r="K194" s="248"/>
      <c r="L194" s="247"/>
      <c r="M194" s="247"/>
      <c r="N194" s="247"/>
      <c r="O194" s="3"/>
      <c r="P194" s="3"/>
      <c r="Q194" s="3"/>
      <c r="R194" s="3"/>
      <c r="S194" s="3"/>
      <c r="T194" s="3"/>
      <c r="U194" s="3"/>
      <c r="V194" s="3"/>
      <c r="W194" s="3"/>
    </row>
    <row r="195" spans="1:23" s="4" customFormat="1" ht="6.75" customHeight="1" x14ac:dyDescent="0.2">
      <c r="A195" s="41"/>
      <c r="B195" s="60"/>
      <c r="C195" s="60"/>
      <c r="D195" s="60"/>
      <c r="E195" s="60"/>
      <c r="F195" s="60"/>
      <c r="G195" s="60"/>
      <c r="H195" s="62"/>
      <c r="I195" s="258"/>
      <c r="J195" s="247"/>
      <c r="K195" s="248"/>
      <c r="L195" s="247"/>
      <c r="M195" s="247"/>
      <c r="N195" s="247"/>
      <c r="O195" s="3"/>
      <c r="P195" s="3"/>
      <c r="Q195" s="3"/>
      <c r="R195" s="3"/>
      <c r="S195" s="3"/>
      <c r="T195" s="3"/>
      <c r="U195" s="3"/>
      <c r="V195" s="3"/>
      <c r="W195" s="3"/>
    </row>
    <row r="196" spans="1:23" s="4" customFormat="1" ht="27.75" customHeight="1" x14ac:dyDescent="0.2">
      <c r="A196" s="41"/>
      <c r="B196" s="285" t="s">
        <v>125</v>
      </c>
      <c r="C196" s="285"/>
      <c r="D196" s="285"/>
      <c r="E196" s="285"/>
      <c r="F196" s="285"/>
      <c r="G196" s="286"/>
      <c r="H196" s="54"/>
      <c r="I196" s="258"/>
      <c r="J196" s="247"/>
      <c r="K196" s="248"/>
      <c r="L196" s="247"/>
      <c r="M196" s="247"/>
      <c r="N196" s="247"/>
      <c r="O196" s="3"/>
      <c r="P196" s="3"/>
      <c r="Q196" s="3"/>
      <c r="R196" s="3"/>
      <c r="S196" s="3"/>
      <c r="T196" s="3"/>
      <c r="U196" s="3"/>
      <c r="V196" s="3"/>
      <c r="W196" s="3"/>
    </row>
    <row r="197" spans="1:23" s="4" customFormat="1" ht="7.5" customHeight="1" x14ac:dyDescent="0.2">
      <c r="A197" s="41"/>
      <c r="B197" s="70"/>
      <c r="C197" s="70"/>
      <c r="D197" s="70"/>
      <c r="E197" s="70"/>
      <c r="F197" s="70"/>
      <c r="G197" s="70"/>
      <c r="H197" s="85"/>
      <c r="I197" s="258"/>
      <c r="J197" s="247"/>
      <c r="K197" s="248"/>
      <c r="L197" s="247"/>
      <c r="M197" s="247"/>
      <c r="N197" s="247"/>
      <c r="O197" s="3"/>
      <c r="P197" s="3"/>
      <c r="Q197" s="3"/>
      <c r="R197" s="3"/>
      <c r="S197" s="3"/>
      <c r="T197" s="3"/>
      <c r="U197" s="3"/>
      <c r="V197" s="3"/>
      <c r="W197" s="3"/>
    </row>
    <row r="198" spans="1:23" s="4" customFormat="1" ht="6.75" customHeight="1" thickBot="1" x14ac:dyDescent="0.25">
      <c r="A198" s="41"/>
      <c r="B198" s="60"/>
      <c r="C198" s="60"/>
      <c r="D198" s="60"/>
      <c r="E198" s="60"/>
      <c r="F198" s="60"/>
      <c r="G198" s="60"/>
      <c r="H198" s="62"/>
      <c r="I198" s="258"/>
      <c r="J198" s="247"/>
      <c r="K198" s="248"/>
      <c r="L198" s="247"/>
      <c r="M198" s="247"/>
      <c r="N198" s="247"/>
      <c r="O198" s="3"/>
      <c r="P198" s="3"/>
      <c r="Q198" s="3"/>
      <c r="R198" s="3"/>
      <c r="S198" s="3"/>
      <c r="T198" s="3"/>
      <c r="U198" s="3"/>
      <c r="V198" s="3"/>
      <c r="W198" s="3"/>
    </row>
    <row r="199" spans="1:23" s="4" customFormat="1" ht="27.75" customHeight="1" thickTop="1" thickBot="1" x14ac:dyDescent="0.25">
      <c r="A199" s="41"/>
      <c r="B199" s="285" t="s">
        <v>126</v>
      </c>
      <c r="C199" s="285"/>
      <c r="D199" s="285"/>
      <c r="E199" s="285"/>
      <c r="F199" s="285"/>
      <c r="G199" s="290"/>
      <c r="H199" s="107" t="str">
        <f>IF(K199=0,"",K199)</f>
        <v/>
      </c>
      <c r="I199" s="258"/>
      <c r="J199" s="247"/>
      <c r="K199" s="248">
        <f>H196+H194+H192+H183+IF(H190="",0,H190)</f>
        <v>0</v>
      </c>
      <c r="L199" s="247"/>
      <c r="M199" s="247"/>
      <c r="N199" s="247"/>
      <c r="O199" s="3"/>
      <c r="P199" s="3"/>
      <c r="Q199" s="3"/>
      <c r="R199" s="3"/>
      <c r="S199" s="3"/>
      <c r="T199" s="3"/>
      <c r="U199" s="3"/>
      <c r="V199" s="3"/>
      <c r="W199" s="3"/>
    </row>
    <row r="200" spans="1:23" s="4" customFormat="1" ht="27.75" customHeight="1" thickTop="1" x14ac:dyDescent="0.2">
      <c r="A200" s="41"/>
      <c r="B200" s="70"/>
      <c r="C200" s="70"/>
      <c r="D200" s="70"/>
      <c r="E200" s="70"/>
      <c r="F200" s="70"/>
      <c r="G200" s="70"/>
      <c r="H200" s="71"/>
      <c r="I200" s="258"/>
      <c r="J200" s="247"/>
      <c r="K200" s="248"/>
      <c r="L200" s="247"/>
      <c r="M200" s="247"/>
      <c r="N200" s="247"/>
      <c r="O200" s="3"/>
      <c r="P200" s="3"/>
      <c r="Q200" s="3"/>
      <c r="R200" s="3"/>
      <c r="S200" s="3"/>
      <c r="T200" s="3"/>
      <c r="U200" s="3"/>
      <c r="V200" s="3"/>
      <c r="W200" s="3"/>
    </row>
    <row r="201" spans="1:23" s="4" customFormat="1" ht="27.75" customHeight="1" x14ac:dyDescent="0.2">
      <c r="A201" s="41"/>
      <c r="B201" s="70"/>
      <c r="C201" s="70"/>
      <c r="D201" s="70"/>
      <c r="E201" s="70"/>
      <c r="F201" s="70"/>
      <c r="G201" s="70"/>
      <c r="H201" s="71"/>
      <c r="I201" s="258"/>
      <c r="J201" s="247"/>
      <c r="K201" s="248"/>
      <c r="L201" s="247"/>
      <c r="M201" s="247"/>
      <c r="N201" s="247"/>
      <c r="O201" s="3"/>
      <c r="P201" s="3"/>
      <c r="Q201" s="3"/>
      <c r="R201" s="3"/>
      <c r="S201" s="3"/>
      <c r="T201" s="3"/>
      <c r="U201" s="3"/>
      <c r="V201" s="3"/>
      <c r="W201" s="3"/>
    </row>
    <row r="202" spans="1:23" s="4" customFormat="1" ht="27.75" customHeight="1" x14ac:dyDescent="0.2">
      <c r="A202" s="41"/>
      <c r="B202" s="70"/>
      <c r="C202" s="70"/>
      <c r="D202" s="70"/>
      <c r="E202" s="70"/>
      <c r="F202" s="70"/>
      <c r="G202" s="70"/>
      <c r="H202" s="71"/>
      <c r="I202" s="258"/>
      <c r="J202" s="247"/>
      <c r="K202" s="248"/>
      <c r="L202" s="247"/>
      <c r="M202" s="247"/>
      <c r="N202" s="247"/>
      <c r="O202" s="3"/>
      <c r="P202" s="3"/>
      <c r="Q202" s="3"/>
      <c r="R202" s="3"/>
      <c r="S202" s="3"/>
      <c r="T202" s="3"/>
      <c r="U202" s="3"/>
      <c r="V202" s="3"/>
      <c r="W202" s="3"/>
    </row>
    <row r="203" spans="1:23" s="4" customFormat="1" ht="27.75" customHeight="1" x14ac:dyDescent="0.2">
      <c r="A203" s="41"/>
      <c r="B203" s="70"/>
      <c r="C203" s="70"/>
      <c r="D203" s="70"/>
      <c r="E203" s="70"/>
      <c r="F203" s="70"/>
      <c r="G203" s="70"/>
      <c r="H203" s="71"/>
      <c r="I203" s="258"/>
      <c r="J203" s="247"/>
      <c r="K203" s="248"/>
      <c r="L203" s="247"/>
      <c r="M203" s="247"/>
      <c r="N203" s="247"/>
      <c r="O203" s="3"/>
      <c r="P203" s="3"/>
      <c r="Q203" s="3"/>
      <c r="R203" s="3"/>
      <c r="S203" s="3"/>
      <c r="T203" s="3"/>
      <c r="U203" s="3"/>
      <c r="V203" s="3"/>
      <c r="W203" s="3"/>
    </row>
    <row r="204" spans="1:23" s="4" customFormat="1" ht="6.75" customHeight="1" x14ac:dyDescent="0.2">
      <c r="A204" s="41"/>
      <c r="B204" s="70"/>
      <c r="C204" s="70"/>
      <c r="D204" s="70"/>
      <c r="E204" s="70"/>
      <c r="F204" s="70"/>
      <c r="G204" s="70"/>
      <c r="H204" s="71"/>
      <c r="I204" s="258"/>
      <c r="J204" s="247"/>
      <c r="K204" s="248"/>
      <c r="L204" s="247"/>
      <c r="M204" s="247"/>
      <c r="N204" s="247"/>
      <c r="O204" s="3"/>
      <c r="P204" s="3"/>
      <c r="Q204" s="3"/>
      <c r="R204" s="3"/>
      <c r="S204" s="3"/>
      <c r="T204" s="3"/>
      <c r="U204" s="3"/>
      <c r="V204" s="3"/>
      <c r="W204" s="3"/>
    </row>
    <row r="205" spans="1:23" s="4" customFormat="1" ht="15.75" x14ac:dyDescent="0.2">
      <c r="A205" s="41"/>
      <c r="B205" s="287" t="s">
        <v>50</v>
      </c>
      <c r="C205" s="288"/>
      <c r="D205" s="288"/>
      <c r="E205" s="288"/>
      <c r="F205" s="288"/>
      <c r="G205" s="288"/>
      <c r="H205" s="289"/>
      <c r="I205" s="258"/>
      <c r="J205" s="247"/>
      <c r="K205" s="248"/>
      <c r="L205" s="247"/>
      <c r="M205" s="247"/>
      <c r="N205" s="247"/>
      <c r="O205" s="3"/>
      <c r="P205" s="3"/>
      <c r="Q205" s="3"/>
      <c r="R205" s="3"/>
      <c r="S205" s="3"/>
      <c r="T205" s="3"/>
      <c r="U205" s="3"/>
      <c r="V205" s="3"/>
      <c r="W205" s="3"/>
    </row>
    <row r="206" spans="1:23" s="4" customFormat="1" ht="6.75" customHeight="1" x14ac:dyDescent="0.2">
      <c r="A206" s="41"/>
      <c r="B206" s="66"/>
      <c r="C206" s="66"/>
      <c r="D206" s="66"/>
      <c r="E206" s="66"/>
      <c r="F206" s="43"/>
      <c r="G206" s="43"/>
      <c r="H206" s="43"/>
      <c r="I206" s="258"/>
      <c r="J206" s="247"/>
      <c r="K206" s="248"/>
      <c r="L206" s="247"/>
      <c r="M206" s="247"/>
      <c r="N206" s="247"/>
      <c r="O206" s="3"/>
      <c r="P206" s="3"/>
      <c r="Q206" s="3"/>
      <c r="R206" s="3"/>
      <c r="S206" s="3"/>
      <c r="T206" s="3"/>
      <c r="U206" s="3"/>
      <c r="V206" s="3"/>
      <c r="W206" s="3"/>
    </row>
    <row r="207" spans="1:23" s="4" customFormat="1" ht="15.75" x14ac:dyDescent="0.2">
      <c r="A207" s="41"/>
      <c r="B207" s="301" t="s">
        <v>18</v>
      </c>
      <c r="C207" s="301"/>
      <c r="D207" s="301"/>
      <c r="E207" s="301"/>
      <c r="F207" s="43"/>
      <c r="G207" s="43"/>
      <c r="H207" s="43"/>
      <c r="I207" s="258"/>
      <c r="J207" s="247"/>
      <c r="K207" s="248"/>
      <c r="L207" s="247"/>
      <c r="M207" s="247"/>
      <c r="N207" s="247"/>
      <c r="O207" s="3"/>
      <c r="P207" s="3"/>
      <c r="Q207" s="3"/>
      <c r="R207" s="3"/>
      <c r="S207" s="3"/>
      <c r="T207" s="3"/>
      <c r="U207" s="3"/>
      <c r="V207" s="3"/>
      <c r="W207" s="3"/>
    </row>
    <row r="208" spans="1:23" s="4" customFormat="1" ht="27.75" customHeight="1" x14ac:dyDescent="0.2">
      <c r="A208" s="41"/>
      <c r="B208" s="302" t="s">
        <v>127</v>
      </c>
      <c r="C208" s="376"/>
      <c r="D208" s="376"/>
      <c r="E208" s="376"/>
      <c r="F208" s="377"/>
      <c r="G208" s="114" t="str">
        <f>G74</f>
        <v/>
      </c>
      <c r="H208" s="65" t="s">
        <v>152</v>
      </c>
      <c r="I208" s="258"/>
      <c r="J208" s="247"/>
      <c r="K208" s="248"/>
      <c r="L208" s="247"/>
      <c r="M208" s="247"/>
      <c r="N208" s="247"/>
      <c r="O208" s="3"/>
      <c r="P208" s="3"/>
      <c r="Q208" s="3"/>
      <c r="R208" s="3"/>
      <c r="S208" s="3"/>
      <c r="T208" s="3"/>
      <c r="U208" s="3"/>
      <c r="V208" s="3"/>
      <c r="W208" s="3"/>
    </row>
    <row r="209" spans="1:23" s="4" customFormat="1" ht="27.75" customHeight="1" x14ac:dyDescent="0.2">
      <c r="A209" s="41"/>
      <c r="B209" s="302" t="s">
        <v>128</v>
      </c>
      <c r="C209" s="302"/>
      <c r="D209" s="302"/>
      <c r="E209" s="302"/>
      <c r="F209" s="303"/>
      <c r="G209" s="114" t="str">
        <f>H74</f>
        <v/>
      </c>
      <c r="H209" s="65" t="s">
        <v>152</v>
      </c>
      <c r="I209" s="258"/>
      <c r="J209" s="247"/>
      <c r="K209" s="248"/>
      <c r="L209" s="247"/>
      <c r="M209" s="247"/>
      <c r="N209" s="247"/>
      <c r="O209" s="3"/>
      <c r="P209" s="3"/>
      <c r="Q209" s="3"/>
      <c r="R209" s="3"/>
      <c r="S209" s="3"/>
      <c r="T209" s="3"/>
      <c r="U209" s="3"/>
      <c r="V209" s="3"/>
      <c r="W209" s="3"/>
    </row>
    <row r="210" spans="1:23" s="4" customFormat="1" ht="27.75" customHeight="1" x14ac:dyDescent="0.2">
      <c r="A210" s="41"/>
      <c r="B210" s="285" t="s">
        <v>129</v>
      </c>
      <c r="C210" s="285"/>
      <c r="D210" s="285"/>
      <c r="E210" s="285"/>
      <c r="F210" s="285"/>
      <c r="G210" s="286"/>
      <c r="H210" s="113" t="str">
        <f>IF(K210=0,"",K210)</f>
        <v/>
      </c>
      <c r="I210" s="258"/>
      <c r="J210" s="247"/>
      <c r="K210" s="248">
        <f>IF(G209="",0,G209)+IF(G208="",0,G208)</f>
        <v>0</v>
      </c>
      <c r="L210" s="247"/>
      <c r="M210" s="247"/>
      <c r="N210" s="247"/>
      <c r="O210" s="3"/>
      <c r="P210" s="3"/>
      <c r="Q210" s="3"/>
      <c r="R210" s="3"/>
      <c r="S210" s="3"/>
      <c r="T210" s="3"/>
      <c r="U210" s="3"/>
      <c r="V210" s="3"/>
      <c r="W210" s="3"/>
    </row>
    <row r="211" spans="1:23" s="4" customFormat="1" ht="6.75" customHeight="1" x14ac:dyDescent="0.2">
      <c r="A211" s="41"/>
      <c r="B211" s="66"/>
      <c r="C211" s="66"/>
      <c r="D211" s="66"/>
      <c r="E211" s="66"/>
      <c r="F211" s="43"/>
      <c r="G211" s="43"/>
      <c r="H211" s="43"/>
      <c r="I211" s="258"/>
      <c r="J211" s="247"/>
      <c r="K211" s="248"/>
      <c r="L211" s="247"/>
      <c r="M211" s="247"/>
      <c r="N211" s="247"/>
      <c r="O211" s="3"/>
      <c r="P211" s="3"/>
      <c r="Q211" s="3"/>
      <c r="R211" s="3"/>
      <c r="S211" s="3"/>
      <c r="T211" s="3"/>
      <c r="U211" s="3"/>
      <c r="V211" s="3"/>
      <c r="W211" s="3"/>
    </row>
    <row r="212" spans="1:23" s="4" customFormat="1" ht="15.75" x14ac:dyDescent="0.2">
      <c r="A212" s="41"/>
      <c r="B212" s="301" t="s">
        <v>51</v>
      </c>
      <c r="C212" s="301"/>
      <c r="D212" s="301"/>
      <c r="E212" s="301"/>
      <c r="F212" s="43"/>
      <c r="G212" s="43"/>
      <c r="H212" s="43"/>
      <c r="I212" s="258"/>
      <c r="J212" s="247"/>
      <c r="K212" s="248"/>
      <c r="L212" s="247"/>
      <c r="M212" s="247"/>
      <c r="N212" s="247"/>
      <c r="O212" s="3"/>
      <c r="P212" s="3"/>
      <c r="Q212" s="3"/>
      <c r="R212" s="3"/>
      <c r="S212" s="3"/>
      <c r="T212" s="3"/>
      <c r="U212" s="3"/>
      <c r="V212" s="3"/>
      <c r="W212" s="3"/>
    </row>
    <row r="213" spans="1:23" s="4" customFormat="1" ht="27.75" customHeight="1" x14ac:dyDescent="0.2">
      <c r="A213" s="41"/>
      <c r="B213" s="302" t="s">
        <v>226</v>
      </c>
      <c r="C213" s="302"/>
      <c r="D213" s="302"/>
      <c r="E213" s="302"/>
      <c r="F213" s="303"/>
      <c r="G213" s="54"/>
      <c r="H213" s="43"/>
      <c r="I213" s="258"/>
      <c r="J213" s="247"/>
      <c r="K213" s="248"/>
      <c r="L213" s="247"/>
      <c r="M213" s="247"/>
      <c r="N213" s="247"/>
      <c r="O213" s="3"/>
      <c r="P213" s="3"/>
      <c r="Q213" s="3"/>
      <c r="R213" s="3"/>
      <c r="S213" s="3"/>
      <c r="T213" s="3"/>
      <c r="U213" s="3"/>
      <c r="V213" s="3"/>
      <c r="W213" s="3"/>
    </row>
    <row r="214" spans="1:23" s="4" customFormat="1" ht="27.75" customHeight="1" x14ac:dyDescent="0.2">
      <c r="A214" s="41"/>
      <c r="B214" s="302" t="s">
        <v>130</v>
      </c>
      <c r="C214" s="302"/>
      <c r="D214" s="302"/>
      <c r="E214" s="302"/>
      <c r="F214" s="303"/>
      <c r="G214" s="54"/>
      <c r="H214" s="43"/>
      <c r="I214" s="258"/>
      <c r="J214" s="247"/>
      <c r="K214" s="248"/>
      <c r="L214" s="247"/>
      <c r="M214" s="247"/>
      <c r="N214" s="247"/>
      <c r="O214" s="3"/>
      <c r="P214" s="3"/>
      <c r="Q214" s="3"/>
      <c r="R214" s="3"/>
      <c r="S214" s="3"/>
      <c r="T214" s="3"/>
      <c r="U214" s="3"/>
      <c r="V214" s="3"/>
      <c r="W214" s="3"/>
    </row>
    <row r="215" spans="1:23" s="4" customFormat="1" ht="27.75" customHeight="1" x14ac:dyDescent="0.2">
      <c r="A215" s="41"/>
      <c r="B215" s="302" t="s">
        <v>131</v>
      </c>
      <c r="C215" s="302"/>
      <c r="D215" s="302"/>
      <c r="E215" s="302"/>
      <c r="F215" s="303"/>
      <c r="G215" s="54"/>
      <c r="H215" s="43"/>
      <c r="I215" s="258"/>
      <c r="J215" s="247"/>
      <c r="K215" s="248"/>
      <c r="L215" s="247"/>
      <c r="M215" s="247"/>
      <c r="N215" s="247"/>
      <c r="O215" s="3"/>
      <c r="P215" s="3"/>
      <c r="Q215" s="3"/>
      <c r="R215" s="3"/>
      <c r="S215" s="3"/>
      <c r="T215" s="3"/>
      <c r="U215" s="3"/>
      <c r="V215" s="3"/>
      <c r="W215" s="3"/>
    </row>
    <row r="216" spans="1:23" s="4" customFormat="1" ht="27.75" customHeight="1" x14ac:dyDescent="0.2">
      <c r="A216" s="41"/>
      <c r="B216" s="302" t="s">
        <v>132</v>
      </c>
      <c r="C216" s="302"/>
      <c r="D216" s="302"/>
      <c r="E216" s="302"/>
      <c r="F216" s="303"/>
      <c r="G216" s="54"/>
      <c r="H216" s="43"/>
      <c r="I216" s="258"/>
      <c r="J216" s="247"/>
      <c r="K216" s="248"/>
      <c r="L216" s="247"/>
      <c r="M216" s="247"/>
      <c r="N216" s="247"/>
      <c r="O216" s="3"/>
      <c r="P216" s="3"/>
      <c r="Q216" s="3"/>
      <c r="R216" s="3"/>
      <c r="S216" s="3"/>
      <c r="T216" s="3"/>
      <c r="U216" s="3"/>
      <c r="V216" s="3"/>
      <c r="W216" s="3"/>
    </row>
    <row r="217" spans="1:23" s="4" customFormat="1" ht="15.75" x14ac:dyDescent="0.2">
      <c r="A217" s="41"/>
      <c r="B217" s="324" t="s">
        <v>74</v>
      </c>
      <c r="C217" s="324"/>
      <c r="D217" s="324"/>
      <c r="E217" s="324"/>
      <c r="F217" s="43"/>
      <c r="G217" s="43"/>
      <c r="H217" s="43"/>
      <c r="I217" s="258"/>
      <c r="J217" s="247"/>
      <c r="K217" s="248"/>
      <c r="L217" s="247"/>
      <c r="M217" s="247"/>
      <c r="N217" s="247"/>
      <c r="O217" s="3"/>
      <c r="P217" s="3"/>
      <c r="Q217" s="3"/>
      <c r="R217" s="3"/>
      <c r="S217" s="3"/>
      <c r="T217" s="3"/>
      <c r="U217" s="3"/>
      <c r="V217" s="3"/>
      <c r="W217" s="3"/>
    </row>
    <row r="218" spans="1:23" s="4" customFormat="1" ht="27.6" customHeight="1" x14ac:dyDescent="0.2">
      <c r="A218" s="41"/>
      <c r="B218" s="322" t="s">
        <v>202</v>
      </c>
      <c r="C218" s="322"/>
      <c r="D218" s="322"/>
      <c r="E218" s="323"/>
      <c r="F218" s="54"/>
      <c r="G218" s="43"/>
      <c r="H218" s="43"/>
      <c r="I218" s="258"/>
      <c r="J218" s="247"/>
      <c r="K218" s="248"/>
      <c r="L218" s="247"/>
      <c r="M218" s="247"/>
      <c r="N218" s="247"/>
      <c r="O218" s="3"/>
      <c r="P218" s="3"/>
      <c r="Q218" s="3"/>
      <c r="R218" s="3"/>
      <c r="S218" s="3"/>
      <c r="T218" s="3"/>
      <c r="U218" s="3"/>
      <c r="V218" s="3"/>
      <c r="W218" s="3"/>
    </row>
    <row r="219" spans="1:23" s="4" customFormat="1" ht="27.75" customHeight="1" x14ac:dyDescent="0.2">
      <c r="A219" s="41"/>
      <c r="B219" s="302" t="s">
        <v>227</v>
      </c>
      <c r="C219" s="302"/>
      <c r="D219" s="302"/>
      <c r="E219" s="303"/>
      <c r="F219" s="54"/>
      <c r="G219" s="43"/>
      <c r="H219" s="43"/>
      <c r="I219" s="258"/>
      <c r="J219" s="247"/>
      <c r="K219" s="248"/>
      <c r="L219" s="247"/>
      <c r="M219" s="247"/>
      <c r="N219" s="247"/>
      <c r="O219" s="3"/>
      <c r="P219" s="3"/>
      <c r="Q219" s="3"/>
      <c r="R219" s="3"/>
      <c r="S219" s="3"/>
      <c r="T219" s="3"/>
      <c r="U219" s="3"/>
      <c r="V219" s="3"/>
      <c r="W219" s="3"/>
    </row>
    <row r="220" spans="1:23" s="4" customFormat="1" ht="33" customHeight="1" x14ac:dyDescent="0.2">
      <c r="A220" s="41"/>
      <c r="B220" s="285" t="s">
        <v>191</v>
      </c>
      <c r="C220" s="285"/>
      <c r="D220" s="285"/>
      <c r="E220" s="285"/>
      <c r="F220" s="286"/>
      <c r="G220" s="113">
        <f>SUM(F218:F219)</f>
        <v>0</v>
      </c>
      <c r="H220" s="43"/>
      <c r="I220" s="258"/>
      <c r="J220" s="247"/>
      <c r="K220" s="248"/>
      <c r="L220" s="247"/>
      <c r="M220" s="247"/>
      <c r="N220" s="247"/>
      <c r="O220" s="3"/>
      <c r="P220" s="3"/>
      <c r="Q220" s="3"/>
      <c r="R220" s="3"/>
      <c r="S220" s="3"/>
      <c r="T220" s="3"/>
      <c r="U220" s="3"/>
      <c r="V220" s="3"/>
      <c r="W220" s="3"/>
    </row>
    <row r="221" spans="1:23" s="4" customFormat="1" ht="6.75" customHeight="1" x14ac:dyDescent="0.2">
      <c r="A221" s="41"/>
      <c r="B221" s="66"/>
      <c r="C221" s="66"/>
      <c r="D221" s="66"/>
      <c r="E221" s="66"/>
      <c r="F221" s="43"/>
      <c r="G221" s="43"/>
      <c r="H221" s="43"/>
      <c r="I221" s="258"/>
      <c r="J221" s="247"/>
      <c r="K221" s="248"/>
      <c r="L221" s="247"/>
      <c r="M221" s="247"/>
      <c r="N221" s="247"/>
      <c r="O221" s="3"/>
      <c r="P221" s="3"/>
      <c r="Q221" s="3"/>
      <c r="R221" s="3"/>
      <c r="S221" s="3"/>
      <c r="T221" s="3"/>
      <c r="U221" s="3"/>
      <c r="V221" s="3"/>
      <c r="W221" s="3"/>
    </row>
    <row r="222" spans="1:23" s="4" customFormat="1" ht="15.75" customHeight="1" x14ac:dyDescent="0.2">
      <c r="A222" s="41"/>
      <c r="B222" s="301" t="s">
        <v>7</v>
      </c>
      <c r="C222" s="301"/>
      <c r="D222" s="301"/>
      <c r="E222" s="301"/>
      <c r="F222" s="301"/>
      <c r="G222" s="301"/>
      <c r="H222" s="43"/>
      <c r="I222" s="258"/>
      <c r="J222" s="247"/>
      <c r="K222" s="248"/>
      <c r="L222" s="247"/>
      <c r="M222" s="247"/>
      <c r="N222" s="247"/>
      <c r="O222" s="3"/>
      <c r="P222" s="3"/>
      <c r="Q222" s="3"/>
      <c r="R222" s="3"/>
      <c r="S222" s="3"/>
      <c r="T222" s="3"/>
      <c r="U222" s="3"/>
      <c r="V222" s="3"/>
      <c r="W222" s="3"/>
    </row>
    <row r="223" spans="1:23" s="4" customFormat="1" ht="27.75" customHeight="1" x14ac:dyDescent="0.2">
      <c r="A223" s="41"/>
      <c r="B223" s="302" t="s">
        <v>201</v>
      </c>
      <c r="C223" s="302"/>
      <c r="D223" s="302"/>
      <c r="E223" s="303"/>
      <c r="F223" s="54"/>
      <c r="G223" s="43"/>
      <c r="H223" s="43"/>
      <c r="I223" s="258"/>
      <c r="J223" s="247"/>
      <c r="K223" s="248"/>
      <c r="L223" s="247"/>
      <c r="M223" s="247"/>
      <c r="N223" s="247"/>
      <c r="O223" s="3"/>
      <c r="P223" s="3"/>
      <c r="Q223" s="3"/>
      <c r="R223" s="3"/>
      <c r="S223" s="3"/>
      <c r="T223" s="3"/>
      <c r="U223" s="3"/>
      <c r="V223" s="3"/>
      <c r="W223" s="3"/>
    </row>
    <row r="224" spans="1:23" s="4" customFormat="1" ht="27.75" customHeight="1" x14ac:dyDescent="0.2">
      <c r="A224" s="41"/>
      <c r="B224" s="302" t="s">
        <v>6</v>
      </c>
      <c r="C224" s="302"/>
      <c r="D224" s="302"/>
      <c r="E224" s="303"/>
      <c r="F224" s="54"/>
      <c r="G224" s="43"/>
      <c r="H224" s="43"/>
      <c r="I224" s="258"/>
      <c r="J224" s="247"/>
      <c r="K224" s="248"/>
      <c r="L224" s="247"/>
      <c r="M224" s="247"/>
      <c r="N224" s="247"/>
      <c r="O224" s="3"/>
      <c r="P224" s="3"/>
      <c r="Q224" s="3"/>
      <c r="R224" s="3"/>
      <c r="S224" s="3"/>
      <c r="T224" s="3"/>
      <c r="U224" s="3"/>
      <c r="V224" s="3"/>
      <c r="W224" s="3"/>
    </row>
    <row r="225" spans="1:23" s="4" customFormat="1" ht="33" customHeight="1" x14ac:dyDescent="0.2">
      <c r="A225" s="41"/>
      <c r="B225" s="285" t="s">
        <v>174</v>
      </c>
      <c r="C225" s="285"/>
      <c r="D225" s="285"/>
      <c r="E225" s="285"/>
      <c r="F225" s="286"/>
      <c r="G225" s="113" t="str">
        <f>IF(F224+F223=0,"",F224+F223)</f>
        <v/>
      </c>
      <c r="H225" s="43"/>
      <c r="I225" s="258"/>
      <c r="J225" s="247"/>
      <c r="K225" s="248"/>
      <c r="L225" s="247"/>
      <c r="M225" s="247"/>
      <c r="N225" s="247"/>
      <c r="O225" s="3"/>
      <c r="P225" s="3"/>
      <c r="Q225" s="3"/>
      <c r="R225" s="3"/>
      <c r="S225" s="3"/>
      <c r="T225" s="3"/>
      <c r="U225" s="3"/>
      <c r="V225" s="3"/>
      <c r="W225" s="3"/>
    </row>
    <row r="226" spans="1:23" s="4" customFormat="1" ht="6.75" customHeight="1" x14ac:dyDescent="0.2">
      <c r="A226" s="41"/>
      <c r="B226" s="66"/>
      <c r="C226" s="66"/>
      <c r="D226" s="66"/>
      <c r="E226" s="66"/>
      <c r="F226" s="43"/>
      <c r="G226" s="43"/>
      <c r="H226" s="43"/>
      <c r="I226" s="258"/>
      <c r="J226" s="247"/>
      <c r="K226" s="248"/>
      <c r="L226" s="247"/>
      <c r="M226" s="247"/>
      <c r="N226" s="247"/>
      <c r="O226" s="3"/>
      <c r="P226" s="3"/>
      <c r="Q226" s="3"/>
      <c r="R226" s="3"/>
      <c r="S226" s="3"/>
      <c r="T226" s="3"/>
      <c r="U226" s="3"/>
      <c r="V226" s="3"/>
      <c r="W226" s="3"/>
    </row>
    <row r="227" spans="1:23" s="7" customFormat="1" ht="27.75" customHeight="1" x14ac:dyDescent="0.2">
      <c r="A227" s="43"/>
      <c r="B227" s="285" t="s">
        <v>133</v>
      </c>
      <c r="C227" s="285"/>
      <c r="D227" s="285"/>
      <c r="E227" s="285"/>
      <c r="F227" s="285"/>
      <c r="G227" s="286"/>
      <c r="H227" s="113" t="str">
        <f>IF(K227=0,"",K227)</f>
        <v/>
      </c>
      <c r="I227" s="258"/>
      <c r="J227" s="248"/>
      <c r="K227" s="248">
        <f>G213+G214+G215+G216+IF(G220="",0,G220)+IF(G225="",0,G225)</f>
        <v>0</v>
      </c>
      <c r="L227" s="248"/>
      <c r="M227" s="248"/>
      <c r="N227" s="248"/>
      <c r="O227" s="10"/>
      <c r="P227" s="10"/>
      <c r="Q227" s="10"/>
      <c r="R227" s="10"/>
      <c r="S227" s="10"/>
      <c r="T227" s="10"/>
      <c r="U227" s="10"/>
      <c r="V227" s="10"/>
      <c r="W227" s="10"/>
    </row>
    <row r="228" spans="1:23" s="4" customFormat="1" ht="6.75" customHeight="1" x14ac:dyDescent="0.2">
      <c r="A228" s="41"/>
      <c r="B228" s="60"/>
      <c r="C228" s="60"/>
      <c r="D228" s="60"/>
      <c r="E228" s="60"/>
      <c r="F228" s="60"/>
      <c r="G228" s="60"/>
      <c r="H228" s="62"/>
      <c r="I228" s="258"/>
      <c r="J228" s="247"/>
      <c r="K228" s="248"/>
      <c r="L228" s="247"/>
      <c r="M228" s="247"/>
      <c r="N228" s="247"/>
      <c r="O228" s="3"/>
      <c r="P228" s="3"/>
      <c r="Q228" s="3"/>
      <c r="R228" s="3"/>
      <c r="S228" s="3"/>
      <c r="T228" s="3"/>
      <c r="U228" s="3"/>
      <c r="V228" s="3"/>
      <c r="W228" s="3"/>
    </row>
    <row r="229" spans="1:23" s="7" customFormat="1" ht="27.75" customHeight="1" x14ac:dyDescent="0.2">
      <c r="A229" s="43"/>
      <c r="B229" s="285" t="s">
        <v>134</v>
      </c>
      <c r="C229" s="285"/>
      <c r="D229" s="285"/>
      <c r="E229" s="285"/>
      <c r="F229" s="285"/>
      <c r="G229" s="286"/>
      <c r="H229" s="54"/>
      <c r="I229" s="258"/>
      <c r="J229" s="248"/>
      <c r="K229" s="248"/>
      <c r="L229" s="248"/>
      <c r="M229" s="248"/>
      <c r="N229" s="248"/>
      <c r="O229" s="10"/>
      <c r="P229" s="10"/>
      <c r="Q229" s="10"/>
      <c r="R229" s="10"/>
      <c r="S229" s="10"/>
      <c r="T229" s="10"/>
      <c r="U229" s="10"/>
      <c r="V229" s="10"/>
      <c r="W229" s="10"/>
    </row>
    <row r="230" spans="1:23" s="4" customFormat="1" ht="6.75" customHeight="1" thickBot="1" x14ac:dyDescent="0.25">
      <c r="A230" s="41"/>
      <c r="B230" s="60"/>
      <c r="C230" s="60"/>
      <c r="D230" s="60"/>
      <c r="E230" s="60"/>
      <c r="F230" s="60"/>
      <c r="G230" s="60"/>
      <c r="H230" s="62"/>
      <c r="I230" s="258"/>
      <c r="J230" s="247"/>
      <c r="K230" s="248"/>
      <c r="L230" s="247"/>
      <c r="M230" s="247"/>
      <c r="N230" s="247"/>
      <c r="O230" s="3"/>
      <c r="P230" s="3"/>
      <c r="Q230" s="3"/>
      <c r="R230" s="3"/>
      <c r="S230" s="3"/>
      <c r="T230" s="3"/>
      <c r="U230" s="3"/>
      <c r="V230" s="3"/>
      <c r="W230" s="3"/>
    </row>
    <row r="231" spans="1:23" s="7" customFormat="1" ht="27.75" customHeight="1" thickTop="1" thickBot="1" x14ac:dyDescent="0.25">
      <c r="A231" s="43"/>
      <c r="B231" s="285" t="s">
        <v>155</v>
      </c>
      <c r="C231" s="285"/>
      <c r="D231" s="285"/>
      <c r="E231" s="285"/>
      <c r="F231" s="285"/>
      <c r="G231" s="290"/>
      <c r="H231" s="107" t="str">
        <f>IF(K231=0,"",K231)</f>
        <v/>
      </c>
      <c r="I231" s="258"/>
      <c r="J231" s="248"/>
      <c r="K231" s="248">
        <f>H229+IF(H227="",0,H227)+IF(H210="",0,H210)</f>
        <v>0</v>
      </c>
      <c r="L231" s="248"/>
      <c r="M231" s="248"/>
      <c r="N231" s="248"/>
      <c r="O231" s="10"/>
      <c r="P231" s="10"/>
      <c r="Q231" s="10"/>
      <c r="R231" s="10"/>
      <c r="S231" s="10"/>
      <c r="T231" s="10"/>
      <c r="U231" s="10"/>
      <c r="V231" s="10"/>
      <c r="W231" s="10"/>
    </row>
    <row r="232" spans="1:23" s="7" customFormat="1" ht="27.75" customHeight="1" thickTop="1" thickBot="1" x14ac:dyDescent="0.25">
      <c r="A232" s="43"/>
      <c r="B232" s="70"/>
      <c r="C232" s="70"/>
      <c r="D232" s="70"/>
      <c r="E232" s="70"/>
      <c r="F232" s="70"/>
      <c r="G232" s="70"/>
      <c r="H232" s="72"/>
      <c r="I232" s="258"/>
      <c r="J232" s="248"/>
      <c r="K232" s="248"/>
      <c r="L232" s="248"/>
      <c r="M232" s="248"/>
      <c r="N232" s="248"/>
      <c r="O232" s="10"/>
      <c r="P232" s="10"/>
      <c r="Q232" s="10"/>
      <c r="R232" s="10"/>
      <c r="S232" s="10"/>
      <c r="T232" s="10"/>
      <c r="U232" s="10"/>
      <c r="V232" s="10"/>
      <c r="W232" s="10"/>
    </row>
    <row r="233" spans="1:23" ht="17.25" customHeight="1" thickTop="1" thickBot="1" x14ac:dyDescent="0.25">
      <c r="A233" s="67"/>
      <c r="B233" s="308" t="s">
        <v>214</v>
      </c>
      <c r="C233" s="309"/>
      <c r="D233" s="309"/>
      <c r="E233" s="310"/>
      <c r="F233" s="327" t="str">
        <f>IF(K233=0,"",K233)</f>
        <v/>
      </c>
      <c r="G233" s="328"/>
      <c r="H233" s="329"/>
      <c r="I233" s="260"/>
      <c r="K233" s="243">
        <f>IF(H231="",0,H231)+IF(H199="",0,H199)+IF(H178="",0,H178)+IF(H162="",0,H162)+IF(H147="",0,H147)+IF(H127="",0,H127)+IF(H113="",0,H113)</f>
        <v>0</v>
      </c>
    </row>
    <row r="234" spans="1:23" ht="6" customHeight="1" thickTop="1" x14ac:dyDescent="0.2">
      <c r="A234" s="67"/>
      <c r="B234" s="73"/>
      <c r="C234" s="73"/>
      <c r="D234" s="73"/>
      <c r="E234" s="73"/>
      <c r="F234" s="71"/>
      <c r="G234" s="71"/>
      <c r="H234" s="71"/>
      <c r="I234" s="260"/>
    </row>
    <row r="235" spans="1:23" ht="17.25" hidden="1" customHeight="1" thickTop="1" x14ac:dyDescent="0.2">
      <c r="A235" s="67"/>
      <c r="B235" s="73"/>
      <c r="C235" s="73"/>
      <c r="D235" s="73"/>
      <c r="E235" s="73"/>
      <c r="F235" s="71"/>
      <c r="G235" s="71"/>
      <c r="H235" s="71"/>
      <c r="I235" s="260"/>
    </row>
    <row r="236" spans="1:23" ht="20.45" hidden="1" customHeight="1" x14ac:dyDescent="0.2">
      <c r="A236" s="67"/>
      <c r="B236" s="94"/>
      <c r="C236" s="94"/>
      <c r="D236" s="94"/>
      <c r="E236" s="94"/>
      <c r="F236" s="65"/>
      <c r="G236" s="65"/>
      <c r="H236" s="65"/>
      <c r="I236" s="260"/>
    </row>
    <row r="237" spans="1:23" ht="25.5" x14ac:dyDescent="0.2">
      <c r="A237" s="373" t="s">
        <v>52</v>
      </c>
      <c r="B237" s="373"/>
      <c r="C237" s="373"/>
      <c r="D237" s="373"/>
      <c r="E237" s="373"/>
      <c r="F237" s="373"/>
      <c r="G237" s="373"/>
      <c r="H237" s="373"/>
      <c r="I237" s="373"/>
    </row>
    <row r="238" spans="1:23" s="4" customFormat="1" ht="15.75" x14ac:dyDescent="0.2">
      <c r="A238" s="41"/>
      <c r="B238" s="287" t="s">
        <v>53</v>
      </c>
      <c r="C238" s="288"/>
      <c r="D238" s="288"/>
      <c r="E238" s="288"/>
      <c r="F238" s="288"/>
      <c r="G238" s="288"/>
      <c r="H238" s="289"/>
      <c r="I238" s="258"/>
      <c r="J238" s="247"/>
      <c r="K238" s="248"/>
      <c r="L238" s="247"/>
      <c r="M238" s="247"/>
      <c r="N238" s="247"/>
      <c r="O238" s="3"/>
      <c r="P238" s="3"/>
      <c r="Q238" s="3"/>
      <c r="R238" s="3"/>
      <c r="S238" s="3"/>
      <c r="T238" s="3"/>
      <c r="U238" s="3"/>
      <c r="V238" s="3"/>
      <c r="W238" s="3"/>
    </row>
    <row r="239" spans="1:23" s="4" customFormat="1" ht="6.75" customHeight="1" x14ac:dyDescent="0.2">
      <c r="A239" s="41"/>
      <c r="B239" s="66"/>
      <c r="C239" s="66"/>
      <c r="D239" s="66"/>
      <c r="E239" s="66"/>
      <c r="F239" s="43"/>
      <c r="G239" s="43"/>
      <c r="H239" s="43"/>
      <c r="I239" s="258"/>
      <c r="J239" s="247"/>
      <c r="K239" s="248"/>
      <c r="L239" s="247"/>
      <c r="M239" s="247"/>
      <c r="N239" s="247"/>
      <c r="O239" s="3"/>
      <c r="P239" s="3"/>
      <c r="Q239" s="3"/>
      <c r="R239" s="3"/>
      <c r="S239" s="3"/>
      <c r="T239" s="3"/>
      <c r="U239" s="3"/>
      <c r="V239" s="3"/>
      <c r="W239" s="3"/>
    </row>
    <row r="240" spans="1:23" s="4" customFormat="1" ht="15.75" x14ac:dyDescent="0.2">
      <c r="A240" s="41"/>
      <c r="B240" s="301" t="s">
        <v>215</v>
      </c>
      <c r="C240" s="301"/>
      <c r="D240" s="301"/>
      <c r="E240" s="301"/>
      <c r="F240" s="301"/>
      <c r="G240" s="301"/>
      <c r="H240" s="301"/>
      <c r="I240" s="258"/>
      <c r="J240" s="247"/>
      <c r="K240" s="248"/>
      <c r="L240" s="247"/>
      <c r="M240" s="247"/>
      <c r="N240" s="247"/>
      <c r="O240" s="3"/>
      <c r="P240" s="3"/>
      <c r="Q240" s="3"/>
      <c r="R240" s="3"/>
      <c r="S240" s="3"/>
      <c r="T240" s="3"/>
      <c r="U240" s="3"/>
      <c r="V240" s="3"/>
      <c r="W240" s="3"/>
    </row>
    <row r="241" spans="1:23" s="4" customFormat="1" ht="6.75" customHeight="1" x14ac:dyDescent="0.2">
      <c r="A241" s="41"/>
      <c r="B241" s="66"/>
      <c r="C241" s="66"/>
      <c r="D241" s="66"/>
      <c r="E241" s="66"/>
      <c r="F241" s="43"/>
      <c r="G241" s="43"/>
      <c r="H241" s="43"/>
      <c r="I241" s="258"/>
      <c r="J241" s="247"/>
      <c r="K241" s="248"/>
      <c r="L241" s="247"/>
      <c r="M241" s="247"/>
      <c r="N241" s="247"/>
      <c r="O241" s="3"/>
      <c r="P241" s="3"/>
      <c r="Q241" s="3"/>
      <c r="R241" s="3"/>
      <c r="S241" s="3"/>
      <c r="T241" s="3"/>
      <c r="U241" s="3"/>
      <c r="V241" s="3"/>
      <c r="W241" s="3"/>
    </row>
    <row r="242" spans="1:23" s="4" customFormat="1" ht="27.75" customHeight="1" x14ac:dyDescent="0.2">
      <c r="A242" s="41"/>
      <c r="B242" s="313" t="s">
        <v>54</v>
      </c>
      <c r="C242" s="313"/>
      <c r="D242" s="313"/>
      <c r="E242" s="15" t="s">
        <v>55</v>
      </c>
      <c r="F242" s="15" t="s">
        <v>56</v>
      </c>
      <c r="G242" s="15" t="s">
        <v>296</v>
      </c>
      <c r="H242" s="15" t="s">
        <v>58</v>
      </c>
      <c r="I242" s="258"/>
      <c r="J242" s="247"/>
      <c r="K242" s="248"/>
      <c r="L242" s="247"/>
      <c r="M242" s="247"/>
      <c r="N242" s="247"/>
      <c r="O242" s="3"/>
      <c r="P242" s="3"/>
      <c r="Q242" s="3"/>
      <c r="R242" s="3"/>
      <c r="S242" s="3"/>
      <c r="T242" s="3"/>
      <c r="U242" s="3"/>
      <c r="V242" s="3"/>
      <c r="W242" s="3"/>
    </row>
    <row r="243" spans="1:23" s="4" customFormat="1" ht="5.25" customHeight="1" thickBot="1" x14ac:dyDescent="0.25">
      <c r="A243" s="41"/>
      <c r="B243" s="66"/>
      <c r="C243" s="66"/>
      <c r="D243" s="66"/>
      <c r="E243" s="95"/>
      <c r="F243" s="74"/>
      <c r="G243" s="43"/>
      <c r="H243" s="43"/>
      <c r="I243" s="258"/>
      <c r="J243" s="247"/>
      <c r="K243" s="248"/>
      <c r="L243" s="247"/>
      <c r="M243" s="247"/>
      <c r="N243" s="247"/>
      <c r="O243" s="3"/>
      <c r="P243" s="3"/>
      <c r="Q243" s="3"/>
      <c r="R243" s="3"/>
      <c r="S243" s="3"/>
      <c r="T243" s="3"/>
      <c r="U243" s="3"/>
      <c r="V243" s="3"/>
      <c r="W243" s="3"/>
    </row>
    <row r="244" spans="1:23" s="4" customFormat="1" ht="45.75" customHeight="1" thickTop="1" thickBot="1" x14ac:dyDescent="0.25">
      <c r="A244" s="41"/>
      <c r="B244" s="298" t="s">
        <v>428</v>
      </c>
      <c r="C244" s="299"/>
      <c r="D244" s="300"/>
      <c r="E244" s="271">
        <f>SUMIF('Residential Property Tax'!B3:B31,"&lt;&gt;*Vacant Land*",'Residential Property Tax'!E3:E31)</f>
        <v>0</v>
      </c>
      <c r="F244" s="272">
        <f>SUMIF('Residential Property Tax'!B3:B31,"&lt;&gt;*Vacant Land*",'Residential Property Tax'!D3:D31)</f>
        <v>0</v>
      </c>
      <c r="G244" s="163"/>
      <c r="H244" s="271">
        <f>SUMIF('Residential Property Tax'!B3:B31,"&lt;&gt;*Vacant Land*",'Residential Property Tax'!I3:I31)</f>
        <v>0</v>
      </c>
      <c r="I244" s="258"/>
      <c r="J244" s="247"/>
      <c r="K244" s="248"/>
      <c r="L244" s="247"/>
      <c r="M244" s="247"/>
      <c r="N244" s="247"/>
      <c r="O244" s="3"/>
      <c r="P244" s="3"/>
      <c r="Q244" s="3"/>
      <c r="R244" s="3"/>
      <c r="S244" s="3"/>
      <c r="T244" s="3"/>
      <c r="U244" s="3"/>
      <c r="V244" s="3"/>
      <c r="W244" s="3"/>
    </row>
    <row r="245" spans="1:23" s="4" customFormat="1" ht="41.25" customHeight="1" thickTop="1" thickBot="1" x14ac:dyDescent="0.25">
      <c r="A245" s="41"/>
      <c r="B245" s="294" t="s">
        <v>426</v>
      </c>
      <c r="C245" s="295"/>
      <c r="D245" s="296"/>
      <c r="E245" s="54"/>
      <c r="F245" s="54"/>
      <c r="G245" s="163"/>
      <c r="H245" s="54"/>
      <c r="I245" s="258"/>
      <c r="J245" s="247"/>
      <c r="K245" s="248"/>
      <c r="L245" s="247"/>
      <c r="M245" s="247"/>
      <c r="N245" s="247"/>
      <c r="O245" s="3"/>
      <c r="P245" s="3"/>
      <c r="Q245" s="3"/>
      <c r="R245" s="3"/>
      <c r="S245" s="3"/>
      <c r="T245" s="3"/>
      <c r="U245" s="3"/>
      <c r="V245" s="3"/>
      <c r="W245" s="3"/>
    </row>
    <row r="246" spans="1:23" s="4" customFormat="1" ht="41.25" customHeight="1" thickTop="1" thickBot="1" x14ac:dyDescent="0.25">
      <c r="A246" s="41"/>
      <c r="B246" s="298" t="s">
        <v>427</v>
      </c>
      <c r="C246" s="299"/>
      <c r="D246" s="300"/>
      <c r="E246" s="54"/>
      <c r="F246" s="54"/>
      <c r="G246" s="163"/>
      <c r="H246" s="240"/>
      <c r="I246" s="258"/>
      <c r="J246" s="247"/>
      <c r="K246" s="248"/>
      <c r="L246" s="247"/>
      <c r="M246" s="247"/>
      <c r="N246" s="247"/>
      <c r="O246" s="3"/>
      <c r="P246" s="3"/>
      <c r="Q246" s="3"/>
      <c r="R246" s="3"/>
      <c r="S246" s="3"/>
      <c r="T246" s="3"/>
      <c r="U246" s="3"/>
      <c r="V246" s="3"/>
      <c r="W246" s="3"/>
    </row>
    <row r="247" spans="1:23" s="4" customFormat="1" ht="41.25" customHeight="1" thickTop="1" thickBot="1" x14ac:dyDescent="0.25">
      <c r="A247" s="41"/>
      <c r="B247" s="301" t="s">
        <v>443</v>
      </c>
      <c r="C247" s="301"/>
      <c r="D247" s="301"/>
      <c r="E247" s="235">
        <f>SUM(E244:E246)</f>
        <v>0</v>
      </c>
      <c r="F247" s="116">
        <f>SUM(F244:F246)</f>
        <v>0</v>
      </c>
      <c r="G247" s="76"/>
      <c r="H247" s="117">
        <f>SUM(H244:H245)</f>
        <v>0</v>
      </c>
      <c r="I247" s="258"/>
      <c r="J247" s="247"/>
      <c r="K247" s="248"/>
      <c r="L247" s="247"/>
      <c r="M247" s="247"/>
      <c r="N247" s="247"/>
      <c r="O247" s="3"/>
      <c r="P247" s="3"/>
      <c r="Q247" s="3"/>
      <c r="R247" s="3"/>
      <c r="S247" s="3"/>
      <c r="T247" s="3"/>
      <c r="U247" s="3"/>
      <c r="V247" s="3"/>
      <c r="W247" s="3"/>
    </row>
    <row r="248" spans="1:23" s="4" customFormat="1" ht="24.75" customHeight="1" thickTop="1" x14ac:dyDescent="0.2">
      <c r="A248" s="41"/>
      <c r="B248" s="66"/>
      <c r="C248" s="66"/>
      <c r="D248" s="66"/>
      <c r="E248" s="66"/>
      <c r="F248" s="43"/>
      <c r="G248" s="43"/>
      <c r="H248" s="43"/>
      <c r="I248" s="258"/>
      <c r="J248" s="247"/>
      <c r="K248" s="248"/>
      <c r="L248" s="247"/>
      <c r="M248" s="247"/>
      <c r="N248" s="247"/>
      <c r="O248" s="3"/>
      <c r="P248" s="3"/>
      <c r="Q248" s="3"/>
      <c r="R248" s="3"/>
      <c r="S248" s="3"/>
      <c r="T248" s="3"/>
      <c r="U248" s="3"/>
      <c r="V248" s="3"/>
      <c r="W248" s="3"/>
    </row>
    <row r="249" spans="1:23" s="4" customFormat="1" ht="2.25" customHeight="1" x14ac:dyDescent="0.2">
      <c r="A249" s="41"/>
      <c r="B249" s="66"/>
      <c r="C249" s="66"/>
      <c r="D249" s="66"/>
      <c r="E249" s="66"/>
      <c r="F249" s="43"/>
      <c r="G249" s="43"/>
      <c r="H249" s="8"/>
      <c r="I249" s="258"/>
      <c r="J249" s="247"/>
      <c r="K249" s="248"/>
      <c r="L249" s="247"/>
      <c r="M249" s="247"/>
      <c r="N249" s="247"/>
      <c r="O249" s="3"/>
      <c r="P249" s="3"/>
      <c r="Q249" s="3"/>
      <c r="R249" s="3"/>
      <c r="S249" s="3"/>
      <c r="T249" s="3"/>
      <c r="U249" s="3"/>
      <c r="V249" s="3"/>
      <c r="W249" s="3"/>
    </row>
    <row r="250" spans="1:23" s="4" customFormat="1" ht="31.5" x14ac:dyDescent="0.2">
      <c r="A250" s="41"/>
      <c r="B250" s="313" t="s">
        <v>157</v>
      </c>
      <c r="C250" s="313"/>
      <c r="D250" s="313"/>
      <c r="E250" s="11" t="s">
        <v>55</v>
      </c>
      <c r="F250" s="11" t="s">
        <v>56</v>
      </c>
      <c r="G250" s="15" t="s">
        <v>440</v>
      </c>
      <c r="H250" s="11" t="s">
        <v>58</v>
      </c>
      <c r="I250" s="258"/>
      <c r="J250" s="247"/>
      <c r="K250" s="248"/>
      <c r="L250" s="247"/>
      <c r="M250" s="247"/>
      <c r="N250" s="247"/>
      <c r="O250" s="3"/>
      <c r="P250" s="3"/>
      <c r="Q250" s="3"/>
      <c r="R250" s="3"/>
      <c r="S250" s="3"/>
      <c r="T250" s="3"/>
      <c r="U250" s="3"/>
      <c r="V250" s="3"/>
      <c r="W250" s="3"/>
    </row>
    <row r="251" spans="1:23" s="4" customFormat="1" ht="6.75" customHeight="1" x14ac:dyDescent="0.2">
      <c r="A251" s="41"/>
      <c r="B251" s="125"/>
      <c r="C251" s="125"/>
      <c r="D251" s="125"/>
      <c r="E251" s="126"/>
      <c r="F251" s="127"/>
      <c r="G251" s="128"/>
      <c r="H251" s="62"/>
      <c r="I251" s="258"/>
      <c r="J251" s="247"/>
      <c r="K251" s="248"/>
      <c r="L251" s="247"/>
      <c r="M251" s="247"/>
      <c r="N251" s="247"/>
      <c r="O251" s="3"/>
      <c r="P251" s="3"/>
      <c r="Q251" s="3"/>
      <c r="R251" s="3"/>
      <c r="S251" s="3"/>
      <c r="T251" s="3"/>
      <c r="U251" s="3"/>
      <c r="V251" s="3"/>
      <c r="W251" s="3"/>
    </row>
    <row r="252" spans="1:23" s="4" customFormat="1" ht="6.75" customHeight="1" thickBot="1" x14ac:dyDescent="0.25">
      <c r="A252" s="41"/>
      <c r="B252" s="66"/>
      <c r="C252" s="66"/>
      <c r="D252" s="66"/>
      <c r="E252" s="96"/>
      <c r="F252" s="75"/>
      <c r="G252" s="62"/>
      <c r="H252" s="279"/>
      <c r="I252" s="258"/>
      <c r="J252" s="247"/>
      <c r="K252" s="248"/>
      <c r="L252" s="247"/>
      <c r="M252" s="247"/>
      <c r="N252" s="247"/>
      <c r="O252" s="3"/>
      <c r="P252" s="3"/>
      <c r="Q252" s="3"/>
      <c r="R252" s="3"/>
      <c r="S252" s="3"/>
      <c r="T252" s="3"/>
      <c r="U252" s="3"/>
      <c r="V252" s="3"/>
      <c r="W252" s="3"/>
    </row>
    <row r="253" spans="1:23" s="4" customFormat="1" ht="48.75" customHeight="1" thickTop="1" thickBot="1" x14ac:dyDescent="0.25">
      <c r="A253" s="41"/>
      <c r="B253" s="365" t="s">
        <v>429</v>
      </c>
      <c r="C253" s="366"/>
      <c r="D253" s="367"/>
      <c r="E253" s="276">
        <f>SUMIF('Commercial Property Tax'!B3:B31,"&lt;&gt;*Vacant Land*",'Commercial Property Tax'!E3:E31)</f>
        <v>0</v>
      </c>
      <c r="F253" s="277">
        <f>SUMIF('Commercial Property Tax'!B3:B31,"&lt;&gt;*Vacant Land*",'Commercial Property Tax'!D3:D31)</f>
        <v>0</v>
      </c>
      <c r="G253" s="164"/>
      <c r="H253" s="278">
        <f>SUMIF('Commercial Property Tax'!B3:B31,"&lt;&gt;*Vacant Land*",'Commercial Property Tax'!I3:I31)</f>
        <v>0</v>
      </c>
      <c r="I253" s="258"/>
      <c r="J253" s="247"/>
      <c r="K253" s="248"/>
      <c r="L253" s="247"/>
      <c r="M253" s="247"/>
      <c r="N253" s="247"/>
      <c r="O253" s="3"/>
      <c r="P253" s="3"/>
      <c r="Q253" s="3"/>
      <c r="R253" s="3"/>
      <c r="S253" s="3"/>
      <c r="T253" s="3"/>
      <c r="U253" s="3"/>
      <c r="V253" s="3"/>
      <c r="W253" s="3"/>
    </row>
    <row r="254" spans="1:23" s="4" customFormat="1" ht="48.75" customHeight="1" thickTop="1" thickBot="1" x14ac:dyDescent="0.25">
      <c r="A254" s="41"/>
      <c r="B254" s="298" t="s">
        <v>430</v>
      </c>
      <c r="C254" s="299"/>
      <c r="D254" s="300"/>
      <c r="E254" s="280"/>
      <c r="F254" s="281"/>
      <c r="G254" s="163"/>
      <c r="H254" s="282"/>
      <c r="I254" s="258"/>
      <c r="J254" s="247"/>
      <c r="K254" s="248"/>
      <c r="L254" s="247"/>
      <c r="M254" s="247"/>
      <c r="N254" s="247"/>
      <c r="O254" s="3"/>
      <c r="P254" s="3"/>
      <c r="Q254" s="3"/>
      <c r="R254" s="3"/>
      <c r="S254" s="3"/>
      <c r="T254" s="3"/>
      <c r="U254" s="3"/>
      <c r="V254" s="3"/>
      <c r="W254" s="3"/>
    </row>
    <row r="255" spans="1:23" s="4" customFormat="1" ht="48.75" customHeight="1" thickTop="1" thickBot="1" x14ac:dyDescent="0.25">
      <c r="A255" s="41"/>
      <c r="B255" s="294" t="s">
        <v>431</v>
      </c>
      <c r="C255" s="295"/>
      <c r="D255" s="296"/>
      <c r="E255" s="280"/>
      <c r="F255" s="281"/>
      <c r="G255" s="163"/>
      <c r="H255" s="282"/>
      <c r="I255" s="258"/>
      <c r="J255" s="247"/>
      <c r="K255" s="248"/>
      <c r="L255" s="247"/>
      <c r="M255" s="247"/>
      <c r="N255" s="247"/>
      <c r="O255" s="3"/>
      <c r="P255" s="3"/>
      <c r="Q255" s="3"/>
      <c r="R255" s="3"/>
      <c r="S255" s="3"/>
      <c r="T255" s="3"/>
      <c r="U255" s="3"/>
      <c r="V255" s="3"/>
      <c r="W255" s="3"/>
    </row>
    <row r="256" spans="1:23" s="4" customFormat="1" ht="48.75" customHeight="1" thickTop="1" thickBot="1" x14ac:dyDescent="0.25">
      <c r="A256" s="41"/>
      <c r="B256" s="298" t="s">
        <v>432</v>
      </c>
      <c r="C256" s="299"/>
      <c r="D256" s="300"/>
      <c r="E256" s="280"/>
      <c r="F256" s="281"/>
      <c r="G256" s="163"/>
      <c r="H256" s="273"/>
      <c r="I256" s="258"/>
      <c r="J256" s="247"/>
      <c r="K256" s="248"/>
      <c r="L256" s="247"/>
      <c r="M256" s="247"/>
      <c r="N256" s="247"/>
      <c r="O256" s="3"/>
      <c r="P256" s="3"/>
      <c r="Q256" s="3"/>
      <c r="R256" s="3"/>
      <c r="S256" s="3"/>
      <c r="T256" s="3"/>
      <c r="U256" s="3"/>
      <c r="V256" s="3"/>
      <c r="W256" s="3"/>
    </row>
    <row r="257" spans="1:23" s="4" customFormat="1" ht="7.5" customHeight="1" thickTop="1" thickBot="1" x14ac:dyDescent="0.25">
      <c r="A257" s="41"/>
      <c r="B257" s="31"/>
      <c r="C257" s="70"/>
      <c r="D257" s="70"/>
      <c r="E257" s="274"/>
      <c r="F257" s="238"/>
      <c r="G257" s="239"/>
      <c r="H257" s="237"/>
      <c r="I257" s="258"/>
      <c r="J257" s="247"/>
      <c r="K257" s="248"/>
      <c r="L257" s="247"/>
      <c r="M257" s="247"/>
      <c r="N257" s="247"/>
      <c r="O257" s="3"/>
      <c r="P257" s="3"/>
      <c r="Q257" s="3"/>
      <c r="R257" s="3"/>
      <c r="S257" s="3"/>
      <c r="T257" s="3"/>
      <c r="U257" s="3"/>
      <c r="V257" s="3"/>
      <c r="W257" s="3"/>
    </row>
    <row r="258" spans="1:23" s="4" customFormat="1" ht="48.75" customHeight="1" thickTop="1" thickBot="1" x14ac:dyDescent="0.25">
      <c r="A258" s="41"/>
      <c r="B258" s="301" t="s">
        <v>444</v>
      </c>
      <c r="C258" s="301"/>
      <c r="D258" s="301"/>
      <c r="E258" s="235">
        <f>SUM(E253:E256)</f>
        <v>0</v>
      </c>
      <c r="F258" s="116">
        <f>SUM(F253:F256)</f>
        <v>0</v>
      </c>
      <c r="G258" s="76"/>
      <c r="H258" s="117">
        <f>SUM(H253:H255)</f>
        <v>0</v>
      </c>
      <c r="I258" s="258"/>
      <c r="J258" s="247"/>
      <c r="K258" s="248"/>
      <c r="L258" s="247"/>
      <c r="M258" s="247"/>
      <c r="N258" s="247"/>
      <c r="O258" s="3"/>
      <c r="P258" s="3"/>
      <c r="Q258" s="3"/>
      <c r="R258" s="3"/>
      <c r="S258" s="3"/>
      <c r="T258" s="3"/>
      <c r="U258" s="3"/>
      <c r="V258" s="3"/>
      <c r="W258" s="3"/>
    </row>
    <row r="259" spans="1:23" s="4" customFormat="1" ht="6.75" customHeight="1" thickTop="1" x14ac:dyDescent="0.2">
      <c r="A259" s="41"/>
      <c r="B259" s="66"/>
      <c r="C259" s="66"/>
      <c r="D259" s="66"/>
      <c r="E259" s="89"/>
      <c r="F259" s="75"/>
      <c r="G259" s="62"/>
      <c r="H259" s="62"/>
      <c r="I259" s="258"/>
      <c r="J259" s="247"/>
      <c r="K259" s="248"/>
      <c r="L259" s="247"/>
      <c r="M259" s="247"/>
      <c r="N259" s="247"/>
      <c r="O259" s="3"/>
      <c r="P259" s="3"/>
      <c r="Q259" s="3"/>
      <c r="R259" s="3"/>
      <c r="S259" s="3"/>
      <c r="T259" s="3"/>
      <c r="U259" s="3"/>
      <c r="V259" s="3"/>
      <c r="W259" s="3"/>
    </row>
    <row r="260" spans="1:23" s="4" customFormat="1" ht="6.75" customHeight="1" x14ac:dyDescent="0.2">
      <c r="A260" s="41"/>
      <c r="B260" s="123"/>
      <c r="C260" s="123"/>
      <c r="D260" s="123"/>
      <c r="E260" s="123"/>
      <c r="F260" s="124"/>
      <c r="G260" s="124"/>
      <c r="H260" s="124"/>
      <c r="I260" s="258"/>
      <c r="J260" s="247"/>
      <c r="K260" s="248"/>
      <c r="L260" s="247"/>
      <c r="M260" s="247"/>
      <c r="N260" s="247"/>
      <c r="O260" s="3"/>
      <c r="P260" s="3"/>
      <c r="Q260" s="3"/>
      <c r="R260" s="3"/>
      <c r="S260" s="3"/>
      <c r="T260" s="3"/>
      <c r="U260" s="3"/>
      <c r="V260" s="3"/>
      <c r="W260" s="3"/>
    </row>
    <row r="261" spans="1:23" s="4" customFormat="1" ht="38.25" customHeight="1" x14ac:dyDescent="0.2">
      <c r="A261" s="41"/>
      <c r="B261" s="313" t="s">
        <v>172</v>
      </c>
      <c r="C261" s="313"/>
      <c r="D261" s="313"/>
      <c r="E261" s="11" t="s">
        <v>55</v>
      </c>
      <c r="F261" s="11" t="s">
        <v>56</v>
      </c>
      <c r="G261" s="15" t="s">
        <v>440</v>
      </c>
      <c r="H261" s="11" t="s">
        <v>58</v>
      </c>
      <c r="I261" s="258"/>
      <c r="J261" s="247"/>
      <c r="K261" s="248"/>
      <c r="L261" s="247"/>
      <c r="M261" s="247"/>
      <c r="N261" s="247"/>
      <c r="O261" s="3"/>
      <c r="P261" s="3"/>
      <c r="Q261" s="3"/>
      <c r="R261" s="3"/>
      <c r="S261" s="3"/>
      <c r="T261" s="3"/>
      <c r="U261" s="3"/>
      <c r="V261" s="3"/>
      <c r="W261" s="3"/>
    </row>
    <row r="262" spans="1:23" s="4" customFormat="1" ht="47.25" customHeight="1" x14ac:dyDescent="0.2">
      <c r="A262" s="41"/>
      <c r="B262" s="378" t="s">
        <v>441</v>
      </c>
      <c r="C262" s="379"/>
      <c r="D262" s="380"/>
      <c r="E262" s="275">
        <f>SUMIF('Residential Property Tax'!B3:B31,"*Vacant Land*",'Residential Property Tax'!E3:E31)</f>
        <v>0</v>
      </c>
      <c r="F262" s="275">
        <f>SUMIF('Residential Property Tax'!B3:B31,"*Vacant Land*",'Residential Property Tax'!D3:D31)</f>
        <v>0</v>
      </c>
      <c r="G262" s="165" t="s">
        <v>424</v>
      </c>
      <c r="H262" s="236">
        <f>SUMIF('Residential Property Tax'!B3:B31,"*Vacant*Land*",'Residential Property Tax'!I3:I31)</f>
        <v>0</v>
      </c>
      <c r="I262" s="258"/>
      <c r="J262" s="247"/>
      <c r="K262" s="248"/>
      <c r="L262" s="247"/>
      <c r="M262" s="247"/>
      <c r="N262" s="247"/>
      <c r="O262" s="3"/>
      <c r="P262" s="3"/>
      <c r="Q262" s="3"/>
      <c r="R262" s="3"/>
      <c r="S262" s="3"/>
      <c r="T262" s="3"/>
      <c r="U262" s="3"/>
      <c r="V262" s="3"/>
      <c r="W262" s="3"/>
    </row>
    <row r="263" spans="1:23" s="4" customFormat="1" ht="51" customHeight="1" x14ac:dyDescent="0.2">
      <c r="A263" s="41"/>
      <c r="B263" s="314" t="s">
        <v>442</v>
      </c>
      <c r="C263" s="315"/>
      <c r="D263" s="316"/>
      <c r="E263" s="275">
        <f>SUMIF('Commercial Property Tax'!B3:B31,"*Vacant Land*",'Commercial Property Tax'!E3:E31)</f>
        <v>0</v>
      </c>
      <c r="F263" s="275">
        <f>SUMIF('Commercial Property Tax'!B3:B31,"*Vacant Land*",'Commercial Property Tax'!D3:D31)</f>
        <v>0</v>
      </c>
      <c r="G263" s="165"/>
      <c r="H263" s="236">
        <f>SUMIF('Commercial Property Tax'!B3:B31,"*Vacant Land*",'Commercial Property Tax'!I3:I31)</f>
        <v>0</v>
      </c>
      <c r="I263" s="258"/>
      <c r="J263" s="247"/>
      <c r="K263" s="248"/>
      <c r="L263" s="247"/>
      <c r="M263" s="247"/>
      <c r="N263" s="247"/>
      <c r="O263" s="3"/>
      <c r="P263" s="3"/>
      <c r="Q263" s="3"/>
      <c r="R263" s="3"/>
      <c r="S263" s="3"/>
      <c r="T263" s="3"/>
      <c r="U263" s="3"/>
      <c r="V263" s="3"/>
      <c r="W263" s="3"/>
    </row>
    <row r="264" spans="1:23" s="4" customFormat="1" ht="6.75" customHeight="1" thickBot="1" x14ac:dyDescent="0.25">
      <c r="A264" s="41"/>
      <c r="B264" s="66"/>
      <c r="C264" s="66"/>
      <c r="D264" s="66"/>
      <c r="E264" s="96"/>
      <c r="F264" s="75"/>
      <c r="G264" s="62"/>
      <c r="H264" s="62"/>
      <c r="I264" s="258"/>
      <c r="J264" s="247"/>
      <c r="K264" s="248"/>
      <c r="L264" s="247"/>
      <c r="M264" s="247"/>
      <c r="N264" s="247"/>
      <c r="O264" s="3"/>
      <c r="P264" s="3"/>
      <c r="Q264" s="3"/>
      <c r="R264" s="3"/>
      <c r="S264" s="3"/>
      <c r="T264" s="3"/>
      <c r="U264" s="3"/>
      <c r="V264" s="3"/>
      <c r="W264" s="3"/>
    </row>
    <row r="265" spans="1:23" s="4" customFormat="1" ht="27.75" customHeight="1" thickTop="1" thickBot="1" x14ac:dyDescent="0.25">
      <c r="A265" s="41"/>
      <c r="B265" s="285" t="s">
        <v>0</v>
      </c>
      <c r="C265" s="285"/>
      <c r="D265" s="290"/>
      <c r="E265" s="234" t="str">
        <f>IF(SUM(E263)=0,"",SUM(E263))</f>
        <v/>
      </c>
      <c r="F265" s="116" t="str">
        <f>IF(SUM(F263)=0,"",SUM(F263))</f>
        <v/>
      </c>
      <c r="G265" s="76"/>
      <c r="H265" s="162">
        <f>H263+H262</f>
        <v>0</v>
      </c>
      <c r="I265" s="258"/>
      <c r="J265" s="247"/>
      <c r="K265" s="248"/>
      <c r="L265" s="247"/>
      <c r="M265" s="247"/>
      <c r="N265" s="247"/>
      <c r="O265" s="3"/>
      <c r="P265" s="3"/>
      <c r="Q265" s="3"/>
      <c r="R265" s="3"/>
      <c r="S265" s="3"/>
      <c r="T265" s="3"/>
      <c r="U265" s="3"/>
      <c r="V265" s="3"/>
      <c r="W265" s="3"/>
    </row>
    <row r="266" spans="1:23" s="4" customFormat="1" ht="6.75" customHeight="1" thickTop="1" thickBot="1" x14ac:dyDescent="0.25">
      <c r="A266" s="41"/>
      <c r="B266" s="41"/>
      <c r="C266" s="41"/>
      <c r="D266" s="41"/>
      <c r="E266" s="77"/>
      <c r="F266" s="78"/>
      <c r="G266" s="79"/>
      <c r="H266" s="80"/>
      <c r="I266" s="258"/>
      <c r="J266" s="247"/>
      <c r="K266" s="248"/>
      <c r="L266" s="247"/>
      <c r="M266" s="247"/>
      <c r="N266" s="247"/>
      <c r="O266" s="3"/>
      <c r="P266" s="3"/>
      <c r="Q266" s="3"/>
      <c r="R266" s="3"/>
      <c r="S266" s="3"/>
      <c r="T266" s="3"/>
      <c r="U266" s="3"/>
      <c r="V266" s="3"/>
      <c r="W266" s="3"/>
    </row>
    <row r="267" spans="1:23" s="4" customFormat="1" ht="30.75" customHeight="1" thickTop="1" thickBot="1" x14ac:dyDescent="0.25">
      <c r="A267" s="41"/>
      <c r="B267" s="317" t="s">
        <v>2</v>
      </c>
      <c r="C267" s="285"/>
      <c r="D267" s="290"/>
      <c r="E267" s="115" t="str">
        <f>IF(K267=0,"",K267)</f>
        <v/>
      </c>
      <c r="F267" s="116" t="str">
        <f>IF(L267=0,"",L267)</f>
        <v/>
      </c>
      <c r="G267" s="76"/>
      <c r="H267" s="117" t="str">
        <f>IF(M267=0,"",M267)</f>
        <v/>
      </c>
      <c r="I267" s="258"/>
      <c r="J267" s="247"/>
      <c r="K267" s="248">
        <f>IF(E253="",0,E253)+IF(E244="",0,E244)+IF(E265="",0,E265)</f>
        <v>0</v>
      </c>
      <c r="L267" s="248">
        <f>IF(F253="",0,F253)+IF(F244="",0,F244)+IF(F265="",0,F265)</f>
        <v>0</v>
      </c>
      <c r="M267" s="248">
        <f>IF(H258="",0,H258)+IF(H247="",0,H247)+IF(H265="",0,H265)</f>
        <v>0</v>
      </c>
      <c r="N267" s="247"/>
      <c r="O267" s="3"/>
      <c r="P267" s="3"/>
      <c r="Q267" s="3"/>
      <c r="R267" s="3"/>
      <c r="S267" s="3"/>
      <c r="T267" s="3"/>
      <c r="U267" s="3"/>
      <c r="V267" s="3"/>
      <c r="W267" s="3"/>
    </row>
    <row r="268" spans="1:23" s="4" customFormat="1" ht="6" customHeight="1" thickTop="1" x14ac:dyDescent="0.2">
      <c r="A268" s="41"/>
      <c r="B268" s="66"/>
      <c r="C268" s="66"/>
      <c r="D268" s="66"/>
      <c r="E268" s="66"/>
      <c r="F268" s="43"/>
      <c r="G268" s="43"/>
      <c r="H268" s="43"/>
      <c r="I268" s="258"/>
      <c r="J268" s="247"/>
      <c r="K268" s="248"/>
      <c r="L268" s="247"/>
      <c r="M268" s="247"/>
      <c r="N268" s="247"/>
      <c r="O268" s="3"/>
      <c r="P268" s="3"/>
      <c r="Q268" s="3"/>
      <c r="R268" s="3"/>
      <c r="S268" s="3"/>
      <c r="T268" s="3"/>
      <c r="U268" s="3"/>
      <c r="V268" s="3"/>
      <c r="W268" s="3"/>
    </row>
    <row r="269" spans="1:23" s="4" customFormat="1" ht="18.75" x14ac:dyDescent="0.2">
      <c r="A269" s="41"/>
      <c r="B269" s="66"/>
      <c r="C269" s="66"/>
      <c r="D269" s="66"/>
      <c r="E269" s="66"/>
      <c r="F269" s="43"/>
      <c r="G269" s="43"/>
      <c r="H269" s="81" t="s">
        <v>159</v>
      </c>
      <c r="I269" s="258"/>
      <c r="J269" s="247"/>
      <c r="K269" s="248"/>
      <c r="L269" s="247"/>
      <c r="M269" s="247"/>
      <c r="N269" s="247"/>
      <c r="O269" s="3"/>
      <c r="P269" s="3"/>
      <c r="Q269" s="3"/>
      <c r="R269" s="3"/>
      <c r="S269" s="3"/>
      <c r="T269" s="3"/>
      <c r="U269" s="3"/>
      <c r="V269" s="3"/>
      <c r="W269" s="3"/>
    </row>
    <row r="270" spans="1:23" s="4" customFormat="1" ht="11.25" customHeight="1" x14ac:dyDescent="0.2">
      <c r="A270" s="41"/>
      <c r="B270" s="66"/>
      <c r="C270" s="66"/>
      <c r="D270" s="66"/>
      <c r="E270" s="66"/>
      <c r="F270" s="43"/>
      <c r="G270" s="43"/>
      <c r="H270" s="43"/>
      <c r="I270" s="258"/>
      <c r="J270" s="247"/>
      <c r="K270" s="248"/>
      <c r="L270" s="247"/>
      <c r="M270" s="247"/>
      <c r="N270" s="247"/>
      <c r="O270" s="3"/>
      <c r="P270" s="3"/>
      <c r="Q270" s="3"/>
      <c r="R270" s="3"/>
      <c r="S270" s="3"/>
      <c r="T270" s="3"/>
      <c r="U270" s="3"/>
      <c r="V270" s="3"/>
      <c r="W270" s="3"/>
    </row>
    <row r="271" spans="1:23" s="4" customFormat="1" ht="15.75" x14ac:dyDescent="0.2">
      <c r="A271" s="41"/>
      <c r="B271" s="287" t="s">
        <v>228</v>
      </c>
      <c r="C271" s="288"/>
      <c r="D271" s="288"/>
      <c r="E271" s="288"/>
      <c r="F271" s="288"/>
      <c r="G271" s="288"/>
      <c r="H271" s="289"/>
      <c r="I271" s="258"/>
      <c r="J271" s="247"/>
      <c r="K271" s="248"/>
      <c r="L271" s="247"/>
      <c r="M271" s="247"/>
      <c r="N271" s="247"/>
      <c r="O271" s="3"/>
      <c r="P271" s="3"/>
      <c r="Q271" s="3"/>
      <c r="R271" s="3"/>
      <c r="S271" s="3"/>
      <c r="T271" s="3"/>
      <c r="U271" s="3"/>
      <c r="V271" s="3"/>
      <c r="W271" s="3"/>
    </row>
    <row r="272" spans="1:23" s="4" customFormat="1" ht="6.75" customHeight="1" x14ac:dyDescent="0.2">
      <c r="A272" s="41"/>
      <c r="B272" s="66"/>
      <c r="C272" s="66"/>
      <c r="D272" s="66"/>
      <c r="E272" s="66"/>
      <c r="F272" s="43"/>
      <c r="G272" s="43"/>
      <c r="H272" s="43"/>
      <c r="I272" s="258"/>
      <c r="J272" s="247"/>
      <c r="K272" s="248"/>
      <c r="L272" s="247"/>
      <c r="M272" s="247"/>
      <c r="N272" s="247"/>
      <c r="O272" s="3"/>
      <c r="P272" s="3"/>
      <c r="Q272" s="3"/>
      <c r="R272" s="3"/>
      <c r="S272" s="3"/>
      <c r="T272" s="3"/>
      <c r="U272" s="3"/>
      <c r="V272" s="3"/>
      <c r="W272" s="3"/>
    </row>
    <row r="273" spans="1:23" s="4" customFormat="1" ht="48" customHeight="1" x14ac:dyDescent="0.2">
      <c r="A273" s="41"/>
      <c r="B273" s="313" t="s">
        <v>59</v>
      </c>
      <c r="C273" s="313"/>
      <c r="D273" s="313"/>
      <c r="E273" s="313"/>
      <c r="F273" s="15" t="s">
        <v>60</v>
      </c>
      <c r="G273" s="15" t="s">
        <v>294</v>
      </c>
      <c r="H273" s="15" t="s">
        <v>295</v>
      </c>
      <c r="I273" s="258"/>
      <c r="J273" s="247"/>
      <c r="K273" s="248"/>
      <c r="L273" s="247"/>
      <c r="M273" s="247"/>
      <c r="N273" s="247"/>
      <c r="O273" s="3"/>
      <c r="P273" s="3"/>
      <c r="Q273" s="3"/>
      <c r="R273" s="3"/>
      <c r="S273" s="3"/>
      <c r="T273" s="3"/>
      <c r="U273" s="3"/>
      <c r="V273" s="3"/>
      <c r="W273" s="3"/>
    </row>
    <row r="274" spans="1:23" s="4" customFormat="1" ht="30.75" customHeight="1" x14ac:dyDescent="0.2">
      <c r="A274" s="41"/>
      <c r="B274" s="305" t="s">
        <v>153</v>
      </c>
      <c r="C274" s="305"/>
      <c r="D274" s="305"/>
      <c r="E274" s="305"/>
      <c r="F274" s="22"/>
      <c r="G274" s="23"/>
      <c r="H274" s="23"/>
      <c r="I274" s="258"/>
      <c r="J274" s="247"/>
      <c r="K274" s="248"/>
      <c r="L274" s="247"/>
      <c r="M274" s="247"/>
      <c r="N274" s="247"/>
      <c r="O274" s="3"/>
      <c r="P274" s="3"/>
      <c r="Q274" s="3"/>
      <c r="R274" s="3"/>
      <c r="S274" s="3"/>
      <c r="T274" s="3"/>
      <c r="U274" s="3"/>
      <c r="V274" s="3"/>
      <c r="W274" s="3"/>
    </row>
    <row r="275" spans="1:23" s="4" customFormat="1" ht="30.75" customHeight="1" x14ac:dyDescent="0.2">
      <c r="A275" s="41"/>
      <c r="B275" s="305" t="s">
        <v>290</v>
      </c>
      <c r="C275" s="305"/>
      <c r="D275" s="305"/>
      <c r="E275" s="305"/>
      <c r="F275" s="22"/>
      <c r="G275" s="21"/>
      <c r="H275" s="114" t="str">
        <f>IF(OR(G275="",F275=""),"",F275*G275)</f>
        <v/>
      </c>
      <c r="I275" s="258"/>
      <c r="J275" s="247"/>
      <c r="K275" s="248"/>
      <c r="L275" s="247"/>
      <c r="M275" s="247"/>
      <c r="N275" s="247"/>
      <c r="O275" s="3"/>
      <c r="P275" s="3"/>
      <c r="Q275" s="3"/>
      <c r="R275" s="3"/>
      <c r="S275" s="3"/>
      <c r="T275" s="3"/>
      <c r="U275" s="3"/>
      <c r="V275" s="3"/>
      <c r="W275" s="3"/>
    </row>
    <row r="276" spans="1:23" s="4" customFormat="1" ht="30.75" customHeight="1" x14ac:dyDescent="0.2">
      <c r="A276" s="41"/>
      <c r="B276" s="305" t="s">
        <v>292</v>
      </c>
      <c r="C276" s="305"/>
      <c r="D276" s="305"/>
      <c r="E276" s="305"/>
      <c r="F276" s="22"/>
      <c r="G276" s="21"/>
      <c r="H276" s="114" t="str">
        <f>IF(OR(G276="",F276=""),"",F276*G276)</f>
        <v/>
      </c>
      <c r="I276" s="258"/>
      <c r="J276" s="247"/>
      <c r="K276" s="248"/>
      <c r="L276" s="247"/>
      <c r="M276" s="247"/>
      <c r="N276" s="247"/>
      <c r="O276" s="3"/>
      <c r="P276" s="3"/>
      <c r="Q276" s="3"/>
      <c r="R276" s="3"/>
      <c r="S276" s="3"/>
      <c r="T276" s="3"/>
      <c r="U276" s="3"/>
      <c r="V276" s="3"/>
      <c r="W276" s="3"/>
    </row>
    <row r="277" spans="1:23" s="4" customFormat="1" ht="30.75" customHeight="1" x14ac:dyDescent="0.2">
      <c r="A277" s="41"/>
      <c r="B277" s="305" t="s">
        <v>291</v>
      </c>
      <c r="C277" s="305"/>
      <c r="D277" s="305"/>
      <c r="E277" s="305"/>
      <c r="F277" s="22"/>
      <c r="G277" s="21"/>
      <c r="H277" s="114" t="str">
        <f>IF(OR(G277="",F277=""),"",F277*G277)</f>
        <v/>
      </c>
      <c r="I277" s="258"/>
      <c r="J277" s="247"/>
      <c r="K277" s="248"/>
      <c r="L277" s="247"/>
      <c r="M277" s="247"/>
      <c r="N277" s="247"/>
      <c r="O277" s="3"/>
      <c r="P277" s="3"/>
      <c r="Q277" s="3"/>
      <c r="R277" s="3"/>
      <c r="S277" s="3"/>
      <c r="T277" s="3"/>
      <c r="U277" s="3"/>
      <c r="V277" s="3"/>
      <c r="W277" s="3"/>
    </row>
    <row r="278" spans="1:23" s="4" customFormat="1" ht="30.75" customHeight="1" x14ac:dyDescent="0.2">
      <c r="A278" s="41"/>
      <c r="B278" s="305" t="s">
        <v>293</v>
      </c>
      <c r="C278" s="305"/>
      <c r="D278" s="305"/>
      <c r="E278" s="305"/>
      <c r="F278" s="22"/>
      <c r="G278" s="21"/>
      <c r="H278" s="114" t="str">
        <f>IF(OR(G278="",F278=""),"",F278*G278)</f>
        <v/>
      </c>
      <c r="I278" s="258"/>
      <c r="J278" s="247"/>
      <c r="K278" s="248"/>
      <c r="L278" s="247"/>
      <c r="M278" s="247"/>
      <c r="N278" s="247"/>
      <c r="O278" s="3"/>
      <c r="P278" s="3"/>
      <c r="Q278" s="3"/>
      <c r="R278" s="3"/>
      <c r="S278" s="3"/>
      <c r="T278" s="3"/>
      <c r="U278" s="3"/>
      <c r="V278" s="3"/>
      <c r="W278" s="3"/>
    </row>
    <row r="279" spans="1:23" s="4" customFormat="1" ht="6.75" customHeight="1" thickBot="1" x14ac:dyDescent="0.25">
      <c r="A279" s="41"/>
      <c r="B279" s="66"/>
      <c r="C279" s="66"/>
      <c r="D279" s="66"/>
      <c r="E279" s="66"/>
      <c r="F279" s="82"/>
      <c r="G279" s="62"/>
      <c r="H279" s="62"/>
      <c r="I279" s="258"/>
      <c r="J279" s="247"/>
      <c r="K279" s="248"/>
      <c r="L279" s="247"/>
      <c r="M279" s="247"/>
      <c r="N279" s="247"/>
      <c r="O279" s="3"/>
      <c r="P279" s="3"/>
      <c r="Q279" s="3"/>
      <c r="R279" s="3"/>
      <c r="S279" s="3"/>
      <c r="T279" s="3"/>
      <c r="U279" s="3"/>
      <c r="V279" s="3"/>
      <c r="W279" s="3"/>
    </row>
    <row r="280" spans="1:23" s="4" customFormat="1" ht="27.75" customHeight="1" thickTop="1" thickBot="1" x14ac:dyDescent="0.25">
      <c r="A280" s="41"/>
      <c r="B280" s="285" t="s">
        <v>32</v>
      </c>
      <c r="C280" s="285"/>
      <c r="D280" s="285"/>
      <c r="E280" s="290"/>
      <c r="F280" s="116" t="str">
        <f>IF(SUM(F274:F278)=0,"",SUM(F274:F278))</f>
        <v/>
      </c>
      <c r="G280" s="83"/>
      <c r="H280" s="84"/>
      <c r="I280" s="258"/>
      <c r="J280" s="247"/>
      <c r="K280" s="248"/>
      <c r="L280" s="247"/>
      <c r="M280" s="247"/>
      <c r="N280" s="247"/>
      <c r="O280" s="3"/>
      <c r="P280" s="3"/>
      <c r="Q280" s="3"/>
      <c r="R280" s="3"/>
      <c r="S280" s="3"/>
      <c r="T280" s="3"/>
      <c r="U280" s="3"/>
      <c r="V280" s="3"/>
      <c r="W280" s="3"/>
    </row>
    <row r="281" spans="1:23" s="4" customFormat="1" ht="6.75" customHeight="1" thickTop="1" thickBot="1" x14ac:dyDescent="0.25">
      <c r="A281" s="41"/>
      <c r="B281" s="63"/>
      <c r="C281" s="63"/>
      <c r="D281" s="63"/>
      <c r="E281" s="63"/>
      <c r="F281" s="63"/>
      <c r="G281" s="63"/>
      <c r="H281" s="43"/>
      <c r="I281" s="258"/>
      <c r="J281" s="247"/>
      <c r="K281" s="248"/>
      <c r="L281" s="247"/>
      <c r="M281" s="247"/>
      <c r="N281" s="247"/>
      <c r="O281" s="3"/>
      <c r="P281" s="3"/>
      <c r="Q281" s="3"/>
      <c r="R281" s="3"/>
      <c r="S281" s="3"/>
      <c r="T281" s="3"/>
      <c r="U281" s="3"/>
      <c r="V281" s="3"/>
      <c r="W281" s="3"/>
    </row>
    <row r="282" spans="1:23" s="4" customFormat="1" ht="27.75" customHeight="1" thickTop="1" thickBot="1" x14ac:dyDescent="0.25">
      <c r="A282" s="41"/>
      <c r="B282" s="285" t="s">
        <v>229</v>
      </c>
      <c r="C282" s="285"/>
      <c r="D282" s="285"/>
      <c r="E282" s="285"/>
      <c r="F282" s="285"/>
      <c r="G282" s="290"/>
      <c r="H282" s="117" t="str">
        <f>IF(SUM(H275:H278)=0,"",SUM(H275:H278))</f>
        <v/>
      </c>
      <c r="I282" s="258"/>
      <c r="J282" s="247"/>
      <c r="K282" s="248"/>
      <c r="L282" s="247"/>
      <c r="M282" s="247"/>
      <c r="N282" s="247"/>
      <c r="O282" s="3"/>
      <c r="P282" s="3"/>
      <c r="Q282" s="3"/>
      <c r="R282" s="3"/>
      <c r="S282" s="3"/>
      <c r="T282" s="3"/>
      <c r="U282" s="3"/>
      <c r="V282" s="3"/>
      <c r="W282" s="3"/>
    </row>
    <row r="283" spans="1:23" s="4" customFormat="1" ht="6.75" customHeight="1" thickTop="1" x14ac:dyDescent="0.2">
      <c r="A283" s="41"/>
      <c r="B283" s="66"/>
      <c r="C283" s="66"/>
      <c r="D283" s="66"/>
      <c r="E283" s="66"/>
      <c r="F283" s="43"/>
      <c r="G283" s="43"/>
      <c r="H283" s="43"/>
      <c r="I283" s="258"/>
      <c r="J283" s="247"/>
      <c r="K283" s="248"/>
      <c r="L283" s="247"/>
      <c r="M283" s="247"/>
      <c r="N283" s="247"/>
      <c r="O283" s="3"/>
      <c r="P283" s="3"/>
      <c r="Q283" s="3"/>
      <c r="R283" s="3"/>
      <c r="S283" s="3"/>
      <c r="T283" s="3"/>
      <c r="U283" s="3"/>
      <c r="V283" s="3"/>
      <c r="W283" s="3"/>
    </row>
    <row r="284" spans="1:23" s="4" customFormat="1" ht="48" customHeight="1" x14ac:dyDescent="0.2">
      <c r="A284" s="41"/>
      <c r="B284" s="313" t="s">
        <v>75</v>
      </c>
      <c r="C284" s="313"/>
      <c r="D284" s="313"/>
      <c r="E284" s="313"/>
      <c r="F284" s="15" t="s">
        <v>76</v>
      </c>
      <c r="G284" s="15" t="s">
        <v>294</v>
      </c>
      <c r="H284" s="15" t="s">
        <v>295</v>
      </c>
      <c r="I284" s="258"/>
      <c r="J284" s="247"/>
      <c r="K284" s="248"/>
      <c r="L284" s="247"/>
      <c r="M284" s="247"/>
      <c r="N284" s="247"/>
      <c r="O284" s="3"/>
      <c r="P284" s="3"/>
      <c r="Q284" s="3"/>
      <c r="R284" s="3"/>
      <c r="S284" s="3"/>
      <c r="T284" s="3"/>
      <c r="U284" s="3"/>
      <c r="V284" s="3"/>
      <c r="W284" s="3"/>
    </row>
    <row r="285" spans="1:23" s="4" customFormat="1" ht="30.75" customHeight="1" x14ac:dyDescent="0.2">
      <c r="A285" s="41"/>
      <c r="B285" s="305" t="s">
        <v>161</v>
      </c>
      <c r="C285" s="338"/>
      <c r="D285" s="338"/>
      <c r="E285" s="338"/>
      <c r="F285" s="22"/>
      <c r="G285" s="23"/>
      <c r="H285" s="23"/>
      <c r="I285" s="258"/>
      <c r="J285" s="247"/>
      <c r="K285" s="248"/>
      <c r="L285" s="247"/>
      <c r="M285" s="247"/>
      <c r="N285" s="247"/>
      <c r="O285" s="3"/>
      <c r="P285" s="3"/>
      <c r="Q285" s="3"/>
      <c r="R285" s="3"/>
      <c r="S285" s="3"/>
      <c r="T285" s="3"/>
      <c r="U285" s="3"/>
      <c r="V285" s="3"/>
      <c r="W285" s="3"/>
    </row>
    <row r="286" spans="1:23" s="4" customFormat="1" ht="30.75" customHeight="1" x14ac:dyDescent="0.2">
      <c r="A286" s="41"/>
      <c r="B286" s="305" t="s">
        <v>297</v>
      </c>
      <c r="C286" s="305"/>
      <c r="D286" s="305"/>
      <c r="E286" s="305"/>
      <c r="F286" s="22"/>
      <c r="G286" s="21"/>
      <c r="H286" s="114" t="str">
        <f>IF(OR(G286="",F286=""),"",F286*G286)</f>
        <v/>
      </c>
      <c r="I286" s="258"/>
      <c r="J286" s="247"/>
      <c r="K286" s="248"/>
      <c r="L286" s="247"/>
      <c r="M286" s="247"/>
      <c r="N286" s="247"/>
      <c r="O286" s="3"/>
      <c r="P286" s="3"/>
      <c r="Q286" s="3"/>
      <c r="R286" s="3"/>
      <c r="S286" s="3"/>
      <c r="T286" s="3"/>
      <c r="U286" s="3"/>
      <c r="V286" s="3"/>
      <c r="W286" s="3"/>
    </row>
    <row r="287" spans="1:23" s="4" customFormat="1" ht="30.75" customHeight="1" x14ac:dyDescent="0.2">
      <c r="A287" s="41"/>
      <c r="B287" s="305" t="s">
        <v>298</v>
      </c>
      <c r="C287" s="305"/>
      <c r="D287" s="305"/>
      <c r="E287" s="305"/>
      <c r="F287" s="22"/>
      <c r="G287" s="21"/>
      <c r="H287" s="114" t="str">
        <f>IF(OR(G287="",F287=""),"",F287*G287)</f>
        <v/>
      </c>
      <c r="I287" s="258"/>
      <c r="J287" s="247"/>
      <c r="K287" s="248"/>
      <c r="L287" s="247"/>
      <c r="M287" s="247"/>
      <c r="N287" s="247"/>
      <c r="O287" s="3"/>
      <c r="P287" s="3"/>
      <c r="Q287" s="3"/>
      <c r="R287" s="3"/>
      <c r="S287" s="3"/>
      <c r="T287" s="3"/>
      <c r="U287" s="3"/>
      <c r="V287" s="3"/>
      <c r="W287" s="3"/>
    </row>
    <row r="288" spans="1:23" s="4" customFormat="1" ht="30.75" customHeight="1" x14ac:dyDescent="0.2">
      <c r="A288" s="41"/>
      <c r="B288" s="305" t="s">
        <v>299</v>
      </c>
      <c r="C288" s="305"/>
      <c r="D288" s="305"/>
      <c r="E288" s="305"/>
      <c r="F288" s="22"/>
      <c r="G288" s="21"/>
      <c r="H288" s="114" t="str">
        <f>IF(OR(G288="",F288=""),"",F288*G288)</f>
        <v/>
      </c>
      <c r="I288" s="258"/>
      <c r="J288" s="247"/>
      <c r="K288" s="248"/>
      <c r="L288" s="247"/>
      <c r="M288" s="247"/>
      <c r="N288" s="247"/>
      <c r="O288" s="3"/>
      <c r="P288" s="3"/>
      <c r="Q288" s="3"/>
      <c r="R288" s="3"/>
      <c r="S288" s="3"/>
      <c r="T288" s="3"/>
      <c r="U288" s="3"/>
      <c r="V288" s="3"/>
      <c r="W288" s="3"/>
    </row>
    <row r="289" spans="1:23" s="4" customFormat="1" ht="30.75" customHeight="1" x14ac:dyDescent="0.2">
      <c r="A289" s="41"/>
      <c r="B289" s="331" t="s">
        <v>300</v>
      </c>
      <c r="C289" s="332"/>
      <c r="D289" s="332"/>
      <c r="E289" s="333"/>
      <c r="F289" s="22"/>
      <c r="G289" s="23"/>
      <c r="H289" s="19"/>
      <c r="I289" s="258"/>
      <c r="J289" s="247"/>
      <c r="K289" s="248"/>
      <c r="L289" s="247"/>
      <c r="M289" s="247"/>
      <c r="N289" s="247"/>
      <c r="O289" s="3"/>
      <c r="P289" s="3"/>
      <c r="Q289" s="3"/>
      <c r="R289" s="3"/>
      <c r="S289" s="3"/>
      <c r="T289" s="3"/>
      <c r="U289" s="3"/>
      <c r="V289" s="3"/>
      <c r="W289" s="3"/>
    </row>
    <row r="290" spans="1:23" s="4" customFormat="1" ht="30.75" customHeight="1" x14ac:dyDescent="0.2">
      <c r="A290" s="41"/>
      <c r="B290" s="305" t="s">
        <v>8</v>
      </c>
      <c r="C290" s="338"/>
      <c r="D290" s="338"/>
      <c r="E290" s="338"/>
      <c r="F290" s="22"/>
      <c r="G290" s="23"/>
      <c r="H290" s="19"/>
      <c r="I290" s="258"/>
      <c r="J290" s="247"/>
      <c r="K290" s="248"/>
      <c r="L290" s="247"/>
      <c r="M290" s="247"/>
      <c r="N290" s="247"/>
      <c r="O290" s="3"/>
      <c r="P290" s="3"/>
      <c r="Q290" s="3"/>
      <c r="R290" s="3"/>
      <c r="S290" s="3"/>
      <c r="T290" s="3"/>
      <c r="U290" s="3"/>
      <c r="V290" s="3"/>
      <c r="W290" s="3"/>
    </row>
    <row r="291" spans="1:23" s="4" customFormat="1" ht="6.75" customHeight="1" thickBot="1" x14ac:dyDescent="0.25">
      <c r="A291" s="41"/>
      <c r="B291" s="66"/>
      <c r="C291" s="66"/>
      <c r="D291" s="66"/>
      <c r="E291" s="66"/>
      <c r="F291" s="43"/>
      <c r="G291" s="43"/>
      <c r="H291" s="43"/>
      <c r="I291" s="258"/>
      <c r="J291" s="247"/>
      <c r="K291" s="248"/>
      <c r="L291" s="248"/>
      <c r="M291" s="247"/>
      <c r="N291" s="247"/>
      <c r="O291" s="3"/>
      <c r="P291" s="3"/>
      <c r="Q291" s="3"/>
      <c r="R291" s="3"/>
      <c r="S291" s="3"/>
      <c r="T291" s="3"/>
      <c r="U291" s="3"/>
      <c r="V291" s="3"/>
      <c r="W291" s="3"/>
    </row>
    <row r="292" spans="1:23" s="4" customFormat="1" ht="27.75" customHeight="1" thickTop="1" thickBot="1" x14ac:dyDescent="0.25">
      <c r="A292" s="41"/>
      <c r="B292" s="285" t="s">
        <v>33</v>
      </c>
      <c r="C292" s="285"/>
      <c r="D292" s="285"/>
      <c r="E292" s="290"/>
      <c r="F292" s="116" t="str">
        <f>IF(SUM(F285:F290)=0,"",SUM(F285:F290))</f>
        <v/>
      </c>
      <c r="G292" s="60"/>
      <c r="H292" s="33"/>
      <c r="I292" s="258"/>
      <c r="J292" s="247"/>
      <c r="K292" s="248"/>
      <c r="L292" s="247"/>
      <c r="M292" s="247"/>
      <c r="N292" s="247"/>
      <c r="O292" s="3"/>
      <c r="P292" s="3"/>
      <c r="Q292" s="3"/>
      <c r="R292" s="3"/>
      <c r="S292" s="3"/>
      <c r="T292" s="3"/>
      <c r="U292" s="3"/>
      <c r="V292" s="3"/>
      <c r="W292" s="3"/>
    </row>
    <row r="293" spans="1:23" s="4" customFormat="1" ht="6.75" customHeight="1" thickTop="1" thickBot="1" x14ac:dyDescent="0.25">
      <c r="A293" s="41"/>
      <c r="B293" s="63"/>
      <c r="C293" s="63"/>
      <c r="D293" s="63"/>
      <c r="E293" s="63"/>
      <c r="F293" s="63"/>
      <c r="G293" s="63"/>
      <c r="H293" s="43"/>
      <c r="I293" s="258"/>
      <c r="J293" s="247"/>
      <c r="K293" s="248"/>
      <c r="L293" s="247"/>
      <c r="M293" s="247"/>
      <c r="N293" s="247"/>
      <c r="O293" s="3"/>
      <c r="P293" s="3"/>
      <c r="Q293" s="3"/>
      <c r="R293" s="3"/>
      <c r="S293" s="3"/>
      <c r="T293" s="3"/>
      <c r="U293" s="3"/>
      <c r="V293" s="3"/>
      <c r="W293" s="3"/>
    </row>
    <row r="294" spans="1:23" s="4" customFormat="1" ht="27.75" customHeight="1" thickTop="1" thickBot="1" x14ac:dyDescent="0.25">
      <c r="A294" s="41"/>
      <c r="B294" s="285" t="s">
        <v>302</v>
      </c>
      <c r="C294" s="285"/>
      <c r="D294" s="285"/>
      <c r="E294" s="285"/>
      <c r="F294" s="285"/>
      <c r="G294" s="290"/>
      <c r="H294" s="115" t="str">
        <f>IF(SUM(H286:H290)=0,"",SUM(H286:H290))</f>
        <v/>
      </c>
      <c r="I294" s="258"/>
      <c r="J294" s="247"/>
      <c r="K294" s="248"/>
      <c r="L294" s="247"/>
      <c r="M294" s="247"/>
      <c r="N294" s="247"/>
      <c r="O294" s="3"/>
      <c r="P294" s="3"/>
      <c r="Q294" s="3"/>
      <c r="R294" s="3"/>
      <c r="S294" s="3"/>
      <c r="T294" s="3"/>
      <c r="U294" s="3"/>
      <c r="V294" s="3"/>
      <c r="W294" s="3"/>
    </row>
    <row r="295" spans="1:23" s="4" customFormat="1" ht="6.75" customHeight="1" thickTop="1" thickBot="1" x14ac:dyDescent="0.25">
      <c r="A295" s="41"/>
      <c r="B295" s="63"/>
      <c r="C295" s="63"/>
      <c r="D295" s="63"/>
      <c r="E295" s="63"/>
      <c r="F295" s="63"/>
      <c r="G295" s="63"/>
      <c r="H295" s="62"/>
      <c r="I295" s="258"/>
      <c r="J295" s="247"/>
      <c r="K295" s="248"/>
      <c r="L295" s="247"/>
      <c r="M295" s="247"/>
      <c r="N295" s="247"/>
      <c r="O295" s="3"/>
      <c r="P295" s="3"/>
      <c r="Q295" s="3"/>
      <c r="R295" s="3"/>
      <c r="S295" s="3"/>
      <c r="T295" s="3"/>
      <c r="U295" s="3"/>
      <c r="V295" s="3"/>
      <c r="W295" s="3"/>
    </row>
    <row r="296" spans="1:23" s="4" customFormat="1" ht="27.75" customHeight="1" thickTop="1" thickBot="1" x14ac:dyDescent="0.25">
      <c r="A296" s="41"/>
      <c r="B296" s="285" t="s">
        <v>301</v>
      </c>
      <c r="C296" s="285"/>
      <c r="D296" s="285"/>
      <c r="E296" s="285"/>
      <c r="F296" s="285"/>
      <c r="G296" s="290"/>
      <c r="H296" s="115" t="str">
        <f>IF(K296=0,"",K296)</f>
        <v/>
      </c>
      <c r="I296" s="258"/>
      <c r="J296" s="247"/>
      <c r="K296" s="248">
        <f>IF(H294="",0,H294)+IF(H282="",0,H282)</f>
        <v>0</v>
      </c>
      <c r="L296" s="247"/>
      <c r="M296" s="247"/>
      <c r="N296" s="247"/>
      <c r="O296" s="3"/>
      <c r="P296" s="3"/>
      <c r="Q296" s="3"/>
      <c r="R296" s="3"/>
      <c r="S296" s="3"/>
      <c r="T296" s="3"/>
      <c r="U296" s="3"/>
      <c r="V296" s="3"/>
      <c r="W296" s="3"/>
    </row>
    <row r="297" spans="1:23" s="4" customFormat="1" ht="6.75" customHeight="1" thickTop="1" x14ac:dyDescent="0.2">
      <c r="A297" s="41"/>
      <c r="B297" s="66"/>
      <c r="C297" s="66"/>
      <c r="D297" s="66"/>
      <c r="E297" s="66"/>
      <c r="F297" s="43"/>
      <c r="G297" s="43"/>
      <c r="H297" s="43"/>
      <c r="I297" s="258"/>
      <c r="J297" s="247"/>
      <c r="K297" s="248"/>
      <c r="L297" s="247"/>
      <c r="M297" s="247"/>
      <c r="N297" s="247"/>
      <c r="O297" s="3"/>
      <c r="P297" s="3"/>
      <c r="Q297" s="3"/>
      <c r="R297" s="3"/>
      <c r="S297" s="3"/>
      <c r="T297" s="3"/>
      <c r="U297" s="3"/>
      <c r="V297" s="3"/>
      <c r="W297" s="3"/>
    </row>
    <row r="298" spans="1:23" s="4" customFormat="1" ht="18.75" x14ac:dyDescent="0.2">
      <c r="A298" s="41"/>
      <c r="B298" s="66"/>
      <c r="C298" s="66"/>
      <c r="D298" s="66"/>
      <c r="E298" s="66"/>
      <c r="F298" s="43"/>
      <c r="G298" s="43"/>
      <c r="H298" s="81" t="s">
        <v>160</v>
      </c>
      <c r="I298" s="258"/>
      <c r="J298" s="247"/>
      <c r="K298" s="248"/>
      <c r="L298" s="247"/>
      <c r="M298" s="247"/>
      <c r="N298" s="247"/>
      <c r="O298" s="3"/>
      <c r="P298" s="3"/>
      <c r="Q298" s="3"/>
      <c r="R298" s="3"/>
      <c r="S298" s="3"/>
      <c r="T298" s="3"/>
      <c r="U298" s="3"/>
      <c r="V298" s="3"/>
      <c r="W298" s="3"/>
    </row>
    <row r="299" spans="1:23" s="4" customFormat="1" ht="6.75" customHeight="1" x14ac:dyDescent="0.2">
      <c r="A299" s="41"/>
      <c r="B299" s="66"/>
      <c r="C299" s="66"/>
      <c r="D299" s="66"/>
      <c r="E299" s="66"/>
      <c r="F299" s="43"/>
      <c r="G299" s="43"/>
      <c r="H299" s="43"/>
      <c r="I299" s="258"/>
      <c r="J299" s="247"/>
      <c r="K299" s="248"/>
      <c r="L299" s="247"/>
      <c r="M299" s="247"/>
      <c r="N299" s="247"/>
      <c r="O299" s="3"/>
      <c r="P299" s="3"/>
      <c r="Q299" s="3"/>
      <c r="R299" s="3"/>
      <c r="S299" s="3"/>
      <c r="T299" s="3"/>
      <c r="U299" s="3"/>
      <c r="V299" s="3"/>
      <c r="W299" s="3"/>
    </row>
    <row r="300" spans="1:23" s="4" customFormat="1" ht="6.75" customHeight="1" x14ac:dyDescent="0.2">
      <c r="A300" s="41"/>
      <c r="B300" s="66"/>
      <c r="C300" s="66"/>
      <c r="D300" s="66"/>
      <c r="E300" s="66"/>
      <c r="F300" s="43"/>
      <c r="G300" s="43"/>
      <c r="H300" s="43"/>
      <c r="I300" s="258"/>
      <c r="J300" s="247"/>
      <c r="K300" s="248"/>
      <c r="L300" s="247"/>
      <c r="M300" s="247"/>
      <c r="N300" s="247"/>
      <c r="O300" s="3"/>
      <c r="P300" s="3"/>
      <c r="Q300" s="3"/>
      <c r="R300" s="3"/>
      <c r="S300" s="3"/>
      <c r="T300" s="3"/>
      <c r="U300" s="3"/>
      <c r="V300" s="3"/>
      <c r="W300" s="3"/>
    </row>
    <row r="301" spans="1:23" s="4" customFormat="1" ht="6.75" customHeight="1" x14ac:dyDescent="0.2">
      <c r="A301" s="41"/>
      <c r="B301" s="66"/>
      <c r="C301" s="66"/>
      <c r="D301" s="66"/>
      <c r="E301" s="66"/>
      <c r="F301" s="43"/>
      <c r="G301" s="43"/>
      <c r="H301" s="43"/>
      <c r="I301" s="258"/>
      <c r="J301" s="247"/>
      <c r="K301" s="248"/>
      <c r="L301" s="247"/>
      <c r="M301" s="247"/>
      <c r="N301" s="247"/>
      <c r="O301" s="3"/>
      <c r="P301" s="3"/>
      <c r="Q301" s="3"/>
      <c r="R301" s="3"/>
      <c r="S301" s="3"/>
      <c r="T301" s="3"/>
      <c r="U301" s="3"/>
      <c r="V301" s="3"/>
      <c r="W301" s="3"/>
    </row>
    <row r="302" spans="1:23" s="4" customFormat="1" ht="6.75" customHeight="1" x14ac:dyDescent="0.2">
      <c r="A302" s="41"/>
      <c r="B302" s="66"/>
      <c r="C302" s="66"/>
      <c r="D302" s="66"/>
      <c r="E302" s="66"/>
      <c r="F302" s="43"/>
      <c r="G302" s="43"/>
      <c r="H302" s="43"/>
      <c r="I302" s="258"/>
      <c r="J302" s="247"/>
      <c r="K302" s="248"/>
      <c r="L302" s="247"/>
      <c r="M302" s="247"/>
      <c r="N302" s="247"/>
      <c r="O302" s="3"/>
      <c r="P302" s="3"/>
      <c r="Q302" s="3"/>
      <c r="R302" s="3"/>
      <c r="S302" s="3"/>
      <c r="T302" s="3"/>
      <c r="U302" s="3"/>
      <c r="V302" s="3"/>
      <c r="W302" s="3"/>
    </row>
    <row r="303" spans="1:23" s="4" customFormat="1" ht="6.75" customHeight="1" x14ac:dyDescent="0.2">
      <c r="A303" s="41"/>
      <c r="B303" s="66"/>
      <c r="C303" s="66"/>
      <c r="D303" s="66"/>
      <c r="E303" s="66"/>
      <c r="F303" s="43"/>
      <c r="G303" s="43"/>
      <c r="H303" s="43"/>
      <c r="I303" s="258"/>
      <c r="J303" s="247"/>
      <c r="K303" s="248"/>
      <c r="L303" s="247"/>
      <c r="M303" s="247"/>
      <c r="N303" s="247"/>
      <c r="O303" s="3"/>
      <c r="P303" s="3"/>
      <c r="Q303" s="3"/>
      <c r="R303" s="3"/>
      <c r="S303" s="3"/>
      <c r="T303" s="3"/>
      <c r="U303" s="3"/>
      <c r="V303" s="3"/>
      <c r="W303" s="3"/>
    </row>
    <row r="304" spans="1:23" s="4" customFormat="1" ht="6.75" customHeight="1" x14ac:dyDescent="0.2">
      <c r="A304" s="41"/>
      <c r="B304" s="66"/>
      <c r="C304" s="66"/>
      <c r="D304" s="66"/>
      <c r="E304" s="66"/>
      <c r="F304" s="43"/>
      <c r="G304" s="43"/>
      <c r="H304" s="43"/>
      <c r="I304" s="258"/>
      <c r="J304" s="247"/>
      <c r="K304" s="248"/>
      <c r="L304" s="247"/>
      <c r="M304" s="247"/>
      <c r="N304" s="247"/>
      <c r="O304" s="3"/>
      <c r="P304" s="3"/>
      <c r="Q304" s="3"/>
      <c r="R304" s="3"/>
      <c r="S304" s="3"/>
      <c r="T304" s="3"/>
      <c r="U304" s="3"/>
      <c r="V304" s="3"/>
      <c r="W304" s="3"/>
    </row>
    <row r="305" spans="1:23" s="4" customFormat="1" ht="6.75" customHeight="1" x14ac:dyDescent="0.2">
      <c r="A305" s="41"/>
      <c r="B305" s="66"/>
      <c r="C305" s="66"/>
      <c r="D305" s="66"/>
      <c r="E305" s="66"/>
      <c r="F305" s="43"/>
      <c r="G305" s="43"/>
      <c r="H305" s="43"/>
      <c r="I305" s="258"/>
      <c r="J305" s="247"/>
      <c r="K305" s="248"/>
      <c r="L305" s="247"/>
      <c r="M305" s="247"/>
      <c r="N305" s="247"/>
      <c r="O305" s="3"/>
      <c r="P305" s="3"/>
      <c r="Q305" s="3"/>
      <c r="R305" s="3"/>
      <c r="S305" s="3"/>
      <c r="T305" s="3"/>
      <c r="U305" s="3"/>
      <c r="V305" s="3"/>
      <c r="W305" s="3"/>
    </row>
    <row r="306" spans="1:23" s="4" customFormat="1" ht="6.75" customHeight="1" x14ac:dyDescent="0.2">
      <c r="A306" s="41"/>
      <c r="B306" s="66"/>
      <c r="C306" s="66"/>
      <c r="D306" s="66"/>
      <c r="E306" s="66"/>
      <c r="F306" s="43"/>
      <c r="G306" s="43"/>
      <c r="H306" s="43"/>
      <c r="I306" s="258"/>
      <c r="J306" s="247"/>
      <c r="K306" s="248"/>
      <c r="L306" s="247"/>
      <c r="M306" s="247"/>
      <c r="N306" s="247"/>
      <c r="O306" s="3"/>
      <c r="P306" s="3"/>
      <c r="Q306" s="3"/>
      <c r="R306" s="3"/>
      <c r="S306" s="3"/>
      <c r="T306" s="3"/>
      <c r="U306" s="3"/>
      <c r="V306" s="3"/>
      <c r="W306" s="3"/>
    </row>
    <row r="307" spans="1:23" s="4" customFormat="1" ht="6.75" customHeight="1" x14ac:dyDescent="0.2">
      <c r="A307" s="41"/>
      <c r="B307" s="66"/>
      <c r="C307" s="66"/>
      <c r="D307" s="66"/>
      <c r="E307" s="66"/>
      <c r="F307" s="43"/>
      <c r="G307" s="43"/>
      <c r="H307" s="43"/>
      <c r="I307" s="258"/>
      <c r="J307" s="247"/>
      <c r="K307" s="248"/>
      <c r="L307" s="247"/>
      <c r="M307" s="247"/>
      <c r="N307" s="247"/>
      <c r="O307" s="3"/>
      <c r="P307" s="3"/>
      <c r="Q307" s="3"/>
      <c r="R307" s="3"/>
      <c r="S307" s="3"/>
      <c r="T307" s="3"/>
      <c r="U307" s="3"/>
      <c r="V307" s="3"/>
      <c r="W307" s="3"/>
    </row>
    <row r="308" spans="1:23" s="4" customFormat="1" ht="15.75" x14ac:dyDescent="0.2">
      <c r="A308" s="41"/>
      <c r="B308" s="301" t="s">
        <v>26</v>
      </c>
      <c r="C308" s="301"/>
      <c r="D308" s="301"/>
      <c r="E308" s="301"/>
      <c r="F308" s="301"/>
      <c r="G308" s="301"/>
      <c r="H308" s="301"/>
      <c r="I308" s="258"/>
      <c r="J308" s="247"/>
      <c r="K308" s="248"/>
      <c r="L308" s="247"/>
      <c r="M308" s="247"/>
      <c r="N308" s="247"/>
      <c r="O308" s="3"/>
      <c r="P308" s="3"/>
      <c r="Q308" s="3"/>
      <c r="R308" s="3"/>
      <c r="S308" s="3"/>
      <c r="T308" s="3"/>
      <c r="U308" s="3"/>
      <c r="V308" s="3"/>
      <c r="W308" s="3"/>
    </row>
    <row r="309" spans="1:23" s="4" customFormat="1" ht="6.75" customHeight="1" x14ac:dyDescent="0.2">
      <c r="A309" s="41"/>
      <c r="B309" s="66"/>
      <c r="C309" s="66"/>
      <c r="D309" s="66"/>
      <c r="E309" s="66"/>
      <c r="F309" s="43"/>
      <c r="G309" s="43"/>
      <c r="H309" s="43"/>
      <c r="I309" s="258"/>
      <c r="J309" s="247"/>
      <c r="K309" s="248"/>
      <c r="L309" s="247"/>
      <c r="M309" s="247"/>
      <c r="N309" s="247"/>
      <c r="O309" s="3"/>
      <c r="P309" s="3"/>
      <c r="Q309" s="3"/>
      <c r="R309" s="3"/>
      <c r="S309" s="3"/>
      <c r="T309" s="3"/>
      <c r="U309" s="3"/>
      <c r="V309" s="3"/>
      <c r="W309" s="3"/>
    </row>
    <row r="310" spans="1:23" s="4" customFormat="1" ht="47.25" customHeight="1" x14ac:dyDescent="0.2">
      <c r="A310" s="41"/>
      <c r="B310" s="313" t="s">
        <v>61</v>
      </c>
      <c r="C310" s="313"/>
      <c r="D310" s="313"/>
      <c r="E310" s="313"/>
      <c r="F310" s="15" t="s">
        <v>77</v>
      </c>
      <c r="G310" s="15" t="s">
        <v>57</v>
      </c>
      <c r="H310" s="15" t="s">
        <v>58</v>
      </c>
      <c r="I310" s="258"/>
      <c r="J310" s="247"/>
      <c r="K310" s="248"/>
      <c r="L310" s="247"/>
      <c r="M310" s="247"/>
      <c r="N310" s="247"/>
      <c r="O310" s="3"/>
      <c r="P310" s="3"/>
      <c r="Q310" s="3"/>
      <c r="R310" s="3"/>
      <c r="S310" s="3"/>
      <c r="T310" s="3"/>
      <c r="U310" s="3"/>
      <c r="V310" s="3"/>
      <c r="W310" s="3"/>
    </row>
    <row r="311" spans="1:23" s="4" customFormat="1" ht="27.75" customHeight="1" x14ac:dyDescent="0.2">
      <c r="A311" s="41"/>
      <c r="B311" s="305" t="s">
        <v>309</v>
      </c>
      <c r="C311" s="305"/>
      <c r="D311" s="305"/>
      <c r="E311" s="305"/>
      <c r="F311" s="22"/>
      <c r="G311" s="19"/>
      <c r="H311" s="231" t="str">
        <f>IF(OR(G311="",F311=""),"",F311*G311)</f>
        <v/>
      </c>
      <c r="I311" s="258"/>
      <c r="J311" s="247"/>
      <c r="K311" s="248"/>
      <c r="L311" s="247"/>
      <c r="M311" s="247"/>
      <c r="N311" s="247"/>
      <c r="O311" s="3"/>
      <c r="P311" s="3"/>
      <c r="Q311" s="3"/>
      <c r="R311" s="3"/>
      <c r="S311" s="3"/>
      <c r="T311" s="3"/>
      <c r="U311" s="3"/>
      <c r="V311" s="3"/>
      <c r="W311" s="3"/>
    </row>
    <row r="312" spans="1:23" s="4" customFormat="1" ht="27.75" customHeight="1" x14ac:dyDescent="0.2">
      <c r="A312" s="41"/>
      <c r="B312" s="305" t="s">
        <v>352</v>
      </c>
      <c r="C312" s="305"/>
      <c r="D312" s="305"/>
      <c r="E312" s="305"/>
      <c r="F312" s="161">
        <f>SUM(Table145[Number of Properties])</f>
        <v>0</v>
      </c>
      <c r="G312" s="155"/>
      <c r="H312" s="230">
        <f>SUM(Table145[Estimated Revenue ($)])</f>
        <v>0</v>
      </c>
      <c r="I312" s="258"/>
      <c r="J312" s="247"/>
      <c r="K312" s="248"/>
      <c r="L312" s="247"/>
      <c r="M312" s="247"/>
      <c r="N312" s="247"/>
      <c r="O312" s="3"/>
      <c r="P312" s="3"/>
      <c r="Q312" s="3"/>
      <c r="R312" s="3"/>
      <c r="S312" s="3"/>
      <c r="T312" s="3"/>
      <c r="U312" s="3"/>
      <c r="V312" s="3"/>
      <c r="W312" s="3"/>
    </row>
    <row r="313" spans="1:23" s="4" customFormat="1" ht="27.75" customHeight="1" x14ac:dyDescent="0.2">
      <c r="A313" s="41"/>
      <c r="B313" s="305" t="s">
        <v>78</v>
      </c>
      <c r="C313" s="305"/>
      <c r="D313" s="305"/>
      <c r="E313" s="305"/>
      <c r="F313" s="23"/>
      <c r="G313" s="24">
        <v>2.5000000000000001E-2</v>
      </c>
      <c r="H313" s="20"/>
      <c r="I313" s="258"/>
      <c r="J313" s="247"/>
      <c r="K313" s="248"/>
      <c r="L313" s="247"/>
      <c r="M313" s="247"/>
      <c r="N313" s="247"/>
      <c r="O313" s="3"/>
      <c r="P313" s="3"/>
      <c r="Q313" s="3"/>
      <c r="R313" s="3"/>
      <c r="S313" s="3"/>
      <c r="T313" s="3"/>
      <c r="U313" s="3"/>
      <c r="V313" s="3"/>
      <c r="W313" s="3"/>
    </row>
    <row r="314" spans="1:23" s="4" customFormat="1" ht="27.75" customHeight="1" x14ac:dyDescent="0.2">
      <c r="A314" s="41"/>
      <c r="B314" s="305" t="s">
        <v>79</v>
      </c>
      <c r="C314" s="305"/>
      <c r="D314" s="305"/>
      <c r="E314" s="305"/>
      <c r="F314" s="23"/>
      <c r="G314" s="19"/>
      <c r="H314" s="20"/>
      <c r="I314" s="258"/>
      <c r="J314" s="247"/>
      <c r="K314" s="248"/>
      <c r="L314" s="247"/>
      <c r="M314" s="247"/>
      <c r="N314" s="247"/>
      <c r="O314" s="3"/>
      <c r="P314" s="3"/>
      <c r="Q314" s="3"/>
      <c r="R314" s="3"/>
      <c r="S314" s="3"/>
      <c r="T314" s="3"/>
      <c r="U314" s="3"/>
      <c r="V314" s="3"/>
      <c r="W314" s="3"/>
    </row>
    <row r="315" spans="1:23" s="4" customFormat="1" ht="27.75" customHeight="1" x14ac:dyDescent="0.2">
      <c r="A315" s="41"/>
      <c r="B315" s="305" t="s">
        <v>80</v>
      </c>
      <c r="C315" s="305"/>
      <c r="D315" s="305"/>
      <c r="E315" s="305"/>
      <c r="F315" s="23"/>
      <c r="G315" s="19"/>
      <c r="H315" s="20"/>
      <c r="I315" s="258"/>
      <c r="J315" s="247"/>
      <c r="K315" s="248"/>
      <c r="L315" s="247"/>
      <c r="M315" s="247"/>
      <c r="N315" s="247"/>
      <c r="O315" s="3"/>
      <c r="P315" s="3"/>
      <c r="Q315" s="3"/>
      <c r="R315" s="3"/>
      <c r="S315" s="3"/>
      <c r="T315" s="3"/>
      <c r="U315" s="3"/>
      <c r="V315" s="3"/>
      <c r="W315" s="3"/>
    </row>
    <row r="316" spans="1:23" s="4" customFormat="1" ht="27.75" customHeight="1" x14ac:dyDescent="0.2">
      <c r="A316" s="41"/>
      <c r="B316" s="305" t="s">
        <v>81</v>
      </c>
      <c r="C316" s="305"/>
      <c r="D316" s="305"/>
      <c r="E316" s="305"/>
      <c r="F316" s="23"/>
      <c r="G316" s="19"/>
      <c r="H316" s="20"/>
      <c r="I316" s="258"/>
      <c r="J316" s="247"/>
      <c r="K316" s="248"/>
      <c r="L316" s="247"/>
      <c r="M316" s="247"/>
      <c r="N316" s="247"/>
      <c r="O316" s="3"/>
      <c r="P316" s="3"/>
      <c r="Q316" s="3"/>
      <c r="R316" s="3"/>
      <c r="S316" s="3"/>
      <c r="T316" s="3"/>
      <c r="U316" s="3"/>
      <c r="V316" s="3"/>
      <c r="W316" s="3"/>
    </row>
    <row r="317" spans="1:23" s="4" customFormat="1" ht="33.75" customHeight="1" x14ac:dyDescent="0.2">
      <c r="A317" s="41"/>
      <c r="B317" s="305" t="s">
        <v>223</v>
      </c>
      <c r="C317" s="305"/>
      <c r="D317" s="305"/>
      <c r="E317" s="305"/>
      <c r="F317" s="23"/>
      <c r="G317" s="103">
        <v>0</v>
      </c>
      <c r="H317" s="20"/>
      <c r="I317" s="258"/>
      <c r="J317" s="247"/>
      <c r="K317" s="248"/>
      <c r="L317" s="247"/>
      <c r="M317" s="247"/>
      <c r="N317" s="247"/>
      <c r="O317" s="3"/>
      <c r="P317" s="3"/>
      <c r="Q317" s="3"/>
      <c r="R317" s="3"/>
      <c r="S317" s="3"/>
      <c r="T317" s="3"/>
      <c r="U317" s="3"/>
      <c r="V317" s="3"/>
      <c r="W317" s="3"/>
    </row>
    <row r="318" spans="1:23" s="4" customFormat="1" ht="6.75" customHeight="1" thickBot="1" x14ac:dyDescent="0.25">
      <c r="A318" s="41"/>
      <c r="B318" s="66"/>
      <c r="C318" s="66"/>
      <c r="D318" s="66"/>
      <c r="E318" s="66"/>
      <c r="F318" s="43"/>
      <c r="G318" s="43"/>
      <c r="H318" s="43"/>
      <c r="I318" s="258"/>
      <c r="J318" s="247"/>
      <c r="K318" s="248"/>
      <c r="L318" s="247"/>
      <c r="M318" s="247"/>
      <c r="N318" s="247"/>
      <c r="O318" s="3"/>
      <c r="P318" s="3"/>
      <c r="Q318" s="3"/>
      <c r="R318" s="3"/>
      <c r="S318" s="3"/>
      <c r="T318" s="3"/>
      <c r="U318" s="3"/>
      <c r="V318" s="3"/>
      <c r="W318" s="3"/>
    </row>
    <row r="319" spans="1:23" s="4" customFormat="1" ht="27.75" customHeight="1" thickTop="1" thickBot="1" x14ac:dyDescent="0.25">
      <c r="A319" s="41"/>
      <c r="B319" s="285" t="s">
        <v>34</v>
      </c>
      <c r="C319" s="285"/>
      <c r="D319" s="285"/>
      <c r="E319" s="285"/>
      <c r="F319" s="285"/>
      <c r="G319" s="290"/>
      <c r="H319" s="115" t="str">
        <f>IF(SUM(H311:H317)=0,"",SUM(H311:H317))</f>
        <v/>
      </c>
      <c r="I319" s="258"/>
      <c r="J319" s="247"/>
      <c r="K319" s="248"/>
      <c r="L319" s="247"/>
      <c r="M319" s="247"/>
      <c r="N319" s="247"/>
      <c r="O319" s="3"/>
      <c r="P319" s="3"/>
      <c r="Q319" s="3"/>
      <c r="R319" s="3"/>
      <c r="S319" s="3"/>
      <c r="T319" s="3"/>
      <c r="U319" s="3"/>
      <c r="V319" s="3"/>
      <c r="W319" s="3"/>
    </row>
    <row r="320" spans="1:23" s="4" customFormat="1" ht="6.75" customHeight="1" thickTop="1" x14ac:dyDescent="0.2">
      <c r="A320" s="41"/>
      <c r="B320" s="63"/>
      <c r="C320" s="63"/>
      <c r="D320" s="63"/>
      <c r="E320" s="63"/>
      <c r="F320" s="63"/>
      <c r="G320" s="63"/>
      <c r="H320" s="43"/>
      <c r="I320" s="258"/>
      <c r="J320" s="247"/>
      <c r="K320" s="248"/>
      <c r="L320" s="247"/>
      <c r="M320" s="247"/>
      <c r="N320" s="247"/>
      <c r="O320" s="3"/>
      <c r="P320" s="3"/>
      <c r="Q320" s="3"/>
      <c r="R320" s="3"/>
      <c r="S320" s="3"/>
      <c r="T320" s="3"/>
      <c r="U320" s="3"/>
      <c r="V320" s="3"/>
      <c r="W320" s="3"/>
    </row>
    <row r="321" spans="1:23" s="4" customFormat="1" ht="18.75" x14ac:dyDescent="0.2">
      <c r="A321" s="41"/>
      <c r="B321" s="66"/>
      <c r="C321" s="66"/>
      <c r="D321" s="66"/>
      <c r="E321" s="66"/>
      <c r="F321" s="43"/>
      <c r="G321" s="43"/>
      <c r="H321" s="81" t="s">
        <v>10</v>
      </c>
      <c r="I321" s="258"/>
      <c r="J321" s="247"/>
      <c r="K321" s="248"/>
      <c r="L321" s="247"/>
      <c r="M321" s="247"/>
      <c r="N321" s="247"/>
      <c r="O321" s="3"/>
      <c r="P321" s="3"/>
      <c r="Q321" s="3"/>
      <c r="R321" s="3"/>
      <c r="S321" s="3"/>
      <c r="T321" s="3"/>
      <c r="U321" s="3"/>
      <c r="V321" s="3"/>
      <c r="W321" s="3"/>
    </row>
    <row r="322" spans="1:23" s="4" customFormat="1" ht="6.75" customHeight="1" x14ac:dyDescent="0.2">
      <c r="A322" s="41"/>
      <c r="B322" s="63"/>
      <c r="C322" s="63"/>
      <c r="D322" s="63"/>
      <c r="E322" s="63"/>
      <c r="F322" s="63"/>
      <c r="G322" s="63"/>
      <c r="H322" s="43"/>
      <c r="I322" s="258"/>
      <c r="J322" s="247"/>
      <c r="K322" s="248"/>
      <c r="L322" s="247"/>
      <c r="M322" s="247"/>
      <c r="N322" s="247"/>
      <c r="O322" s="3"/>
      <c r="P322" s="3"/>
      <c r="Q322" s="3"/>
      <c r="R322" s="3"/>
      <c r="S322" s="3"/>
      <c r="T322" s="3"/>
      <c r="U322" s="3"/>
      <c r="V322" s="3"/>
      <c r="W322" s="3"/>
    </row>
    <row r="323" spans="1:23" s="4" customFormat="1" ht="6.75" customHeight="1" thickBot="1" x14ac:dyDescent="0.25">
      <c r="A323" s="41"/>
      <c r="B323" s="63"/>
      <c r="C323" s="63"/>
      <c r="D323" s="63"/>
      <c r="E323" s="63"/>
      <c r="F323" s="63"/>
      <c r="G323" s="63"/>
      <c r="H323" s="43"/>
      <c r="I323" s="258"/>
      <c r="J323" s="247"/>
      <c r="K323" s="248"/>
      <c r="L323" s="247"/>
      <c r="M323" s="247"/>
      <c r="N323" s="247"/>
      <c r="O323" s="3"/>
      <c r="P323" s="3"/>
      <c r="Q323" s="3"/>
      <c r="R323" s="3"/>
      <c r="S323" s="3"/>
      <c r="T323" s="3"/>
      <c r="U323" s="3"/>
      <c r="V323" s="3"/>
      <c r="W323" s="3"/>
    </row>
    <row r="324" spans="1:23" s="4" customFormat="1" ht="27.75" customHeight="1" thickTop="1" thickBot="1" x14ac:dyDescent="0.25">
      <c r="A324" s="41"/>
      <c r="B324" s="306" t="s">
        <v>5</v>
      </c>
      <c r="C324" s="306"/>
      <c r="D324" s="306"/>
      <c r="E324" s="306"/>
      <c r="F324" s="306"/>
      <c r="G324" s="339"/>
      <c r="H324" s="156" t="str">
        <f>IF(K324=0,"",K324)</f>
        <v/>
      </c>
      <c r="I324" s="258"/>
      <c r="J324" s="247"/>
      <c r="K324" s="248">
        <f>IF(H319="",0,H319)+IF(H296="",0,H296)+IF(H267="",0,H267)</f>
        <v>0</v>
      </c>
      <c r="L324" s="247"/>
      <c r="M324" s="247"/>
      <c r="N324" s="247"/>
      <c r="O324" s="3"/>
      <c r="P324" s="3"/>
      <c r="Q324" s="3"/>
      <c r="R324" s="3"/>
      <c r="S324" s="3"/>
      <c r="T324" s="3"/>
      <c r="U324" s="3"/>
      <c r="V324" s="3"/>
      <c r="W324" s="3"/>
    </row>
    <row r="325" spans="1:23" s="4" customFormat="1" ht="6.75" customHeight="1" thickTop="1" x14ac:dyDescent="0.2">
      <c r="A325" s="41"/>
      <c r="B325" s="63"/>
      <c r="C325" s="63"/>
      <c r="D325" s="63"/>
      <c r="E325" s="63"/>
      <c r="F325" s="63"/>
      <c r="G325" s="63"/>
      <c r="H325" s="43"/>
      <c r="I325" s="258"/>
      <c r="J325" s="247"/>
      <c r="K325" s="248"/>
      <c r="L325" s="247"/>
      <c r="M325" s="247"/>
      <c r="N325" s="247"/>
      <c r="O325" s="3"/>
      <c r="P325" s="3"/>
      <c r="Q325" s="3"/>
      <c r="R325" s="3"/>
      <c r="S325" s="3"/>
      <c r="T325" s="3"/>
      <c r="U325" s="3"/>
      <c r="V325" s="3"/>
      <c r="W325" s="3"/>
    </row>
    <row r="326" spans="1:23" s="4" customFormat="1" ht="16.5" customHeight="1" x14ac:dyDescent="0.2">
      <c r="A326" s="41"/>
      <c r="B326" s="364" t="s">
        <v>9</v>
      </c>
      <c r="C326" s="364"/>
      <c r="D326" s="364"/>
      <c r="E326" s="364"/>
      <c r="F326" s="364"/>
      <c r="G326" s="364"/>
      <c r="H326" s="364"/>
      <c r="I326" s="258"/>
      <c r="J326" s="247"/>
      <c r="K326" s="248"/>
      <c r="L326" s="247"/>
      <c r="M326" s="247"/>
      <c r="N326" s="247"/>
      <c r="O326" s="3"/>
      <c r="P326" s="3"/>
      <c r="Q326" s="3"/>
      <c r="R326" s="3"/>
      <c r="S326" s="3"/>
      <c r="T326" s="3"/>
      <c r="U326" s="3"/>
      <c r="V326" s="3"/>
      <c r="W326" s="3"/>
    </row>
    <row r="327" spans="1:23" s="4" customFormat="1" ht="16.5" customHeight="1" x14ac:dyDescent="0.2">
      <c r="A327" s="41"/>
      <c r="B327" s="97"/>
      <c r="C327" s="97"/>
      <c r="D327" s="97"/>
      <c r="E327" s="97"/>
      <c r="F327" s="97"/>
      <c r="G327" s="97"/>
      <c r="H327" s="97"/>
      <c r="I327" s="258"/>
      <c r="J327" s="247"/>
      <c r="K327" s="248"/>
      <c r="L327" s="247"/>
      <c r="M327" s="247"/>
      <c r="N327" s="247"/>
      <c r="O327" s="3"/>
      <c r="P327" s="3"/>
      <c r="Q327" s="3"/>
      <c r="R327" s="3"/>
      <c r="S327" s="3"/>
      <c r="T327" s="3"/>
      <c r="U327" s="3"/>
      <c r="V327" s="3"/>
      <c r="W327" s="3"/>
    </row>
    <row r="328" spans="1:23" s="4" customFormat="1" ht="16.5" customHeight="1" x14ac:dyDescent="0.2">
      <c r="A328" s="41"/>
      <c r="B328" s="97"/>
      <c r="C328" s="97"/>
      <c r="D328" s="97"/>
      <c r="E328" s="97"/>
      <c r="F328" s="97"/>
      <c r="G328" s="97"/>
      <c r="H328" s="97"/>
      <c r="I328" s="258"/>
      <c r="J328" s="247"/>
      <c r="K328" s="248"/>
      <c r="L328" s="247"/>
      <c r="M328" s="247"/>
      <c r="N328" s="247"/>
      <c r="O328" s="3"/>
      <c r="P328" s="3"/>
      <c r="Q328" s="3"/>
      <c r="R328" s="3"/>
      <c r="S328" s="3"/>
      <c r="T328" s="3"/>
      <c r="U328" s="3"/>
      <c r="V328" s="3"/>
      <c r="W328" s="3"/>
    </row>
    <row r="329" spans="1:23" s="4" customFormat="1" ht="16.5" customHeight="1" x14ac:dyDescent="0.2">
      <c r="A329" s="41"/>
      <c r="B329" s="97"/>
      <c r="C329" s="97"/>
      <c r="D329" s="97"/>
      <c r="E329" s="97"/>
      <c r="F329" s="97"/>
      <c r="G329" s="97"/>
      <c r="H329" s="97"/>
      <c r="I329" s="258"/>
      <c r="J329" s="247"/>
      <c r="K329" s="248"/>
      <c r="L329" s="247"/>
      <c r="M329" s="247"/>
      <c r="N329" s="247"/>
      <c r="O329" s="3"/>
      <c r="P329" s="3"/>
      <c r="Q329" s="3"/>
      <c r="R329" s="3"/>
      <c r="S329" s="3"/>
      <c r="T329" s="3"/>
      <c r="U329" s="3"/>
      <c r="V329" s="3"/>
      <c r="W329" s="3"/>
    </row>
    <row r="330" spans="1:23" s="4" customFormat="1" ht="16.5" customHeight="1" x14ac:dyDescent="0.2">
      <c r="A330" s="41"/>
      <c r="B330" s="97"/>
      <c r="C330" s="97"/>
      <c r="D330" s="97"/>
      <c r="E330" s="97"/>
      <c r="F330" s="97"/>
      <c r="G330" s="97"/>
      <c r="H330" s="97"/>
      <c r="I330" s="258"/>
      <c r="J330" s="247"/>
      <c r="K330" s="248"/>
      <c r="L330" s="247"/>
      <c r="M330" s="247"/>
      <c r="N330" s="247"/>
      <c r="O330" s="3"/>
      <c r="P330" s="3"/>
      <c r="Q330" s="3"/>
      <c r="R330" s="3"/>
      <c r="S330" s="3"/>
      <c r="T330" s="3"/>
      <c r="U330" s="3"/>
      <c r="V330" s="3"/>
      <c r="W330" s="3"/>
    </row>
    <row r="331" spans="1:23" s="4" customFormat="1" ht="16.5" customHeight="1" x14ac:dyDescent="0.2">
      <c r="A331" s="41"/>
      <c r="B331" s="97"/>
      <c r="C331" s="97"/>
      <c r="D331" s="97"/>
      <c r="E331" s="97"/>
      <c r="F331" s="97"/>
      <c r="G331" s="97"/>
      <c r="H331" s="97"/>
      <c r="I331" s="258"/>
      <c r="J331" s="247"/>
      <c r="K331" s="248"/>
      <c r="L331" s="247"/>
      <c r="M331" s="247"/>
      <c r="N331" s="247"/>
      <c r="O331" s="3"/>
      <c r="P331" s="3"/>
      <c r="Q331" s="3"/>
      <c r="R331" s="3"/>
      <c r="S331" s="3"/>
      <c r="T331" s="3"/>
      <c r="U331" s="3"/>
      <c r="V331" s="3"/>
      <c r="W331" s="3"/>
    </row>
    <row r="332" spans="1:23" s="4" customFormat="1" ht="16.5" customHeight="1" x14ac:dyDescent="0.2">
      <c r="A332" s="41"/>
      <c r="B332" s="97"/>
      <c r="C332" s="97"/>
      <c r="D332" s="97"/>
      <c r="E332" s="97"/>
      <c r="F332" s="97"/>
      <c r="G332" s="97"/>
      <c r="H332" s="97"/>
      <c r="I332" s="258"/>
      <c r="J332" s="247"/>
      <c r="K332" s="248"/>
      <c r="L332" s="247"/>
      <c r="M332" s="247"/>
      <c r="N332" s="247"/>
      <c r="O332" s="3"/>
      <c r="P332" s="3"/>
      <c r="Q332" s="3"/>
      <c r="R332" s="3"/>
      <c r="S332" s="3"/>
      <c r="T332" s="3"/>
      <c r="U332" s="3"/>
      <c r="V332" s="3"/>
      <c r="W332" s="3"/>
    </row>
    <row r="333" spans="1:23" s="4" customFormat="1" ht="16.5" customHeight="1" x14ac:dyDescent="0.2">
      <c r="A333" s="41"/>
      <c r="B333" s="97"/>
      <c r="C333" s="97"/>
      <c r="D333" s="97"/>
      <c r="E333" s="97"/>
      <c r="F333" s="97"/>
      <c r="G333" s="97"/>
      <c r="H333" s="97"/>
      <c r="I333" s="258"/>
      <c r="J333" s="247"/>
      <c r="K333" s="248"/>
      <c r="L333" s="247"/>
      <c r="M333" s="247"/>
      <c r="N333" s="247"/>
      <c r="O333" s="3"/>
      <c r="P333" s="3"/>
      <c r="Q333" s="3"/>
      <c r="R333" s="3"/>
      <c r="S333" s="3"/>
      <c r="T333" s="3"/>
      <c r="U333" s="3"/>
      <c r="V333" s="3"/>
      <c r="W333" s="3"/>
    </row>
    <row r="334" spans="1:23" s="4" customFormat="1" ht="16.5" customHeight="1" x14ac:dyDescent="0.2">
      <c r="A334" s="41"/>
      <c r="B334" s="97"/>
      <c r="C334" s="97"/>
      <c r="D334" s="97"/>
      <c r="E334" s="97"/>
      <c r="F334" s="97"/>
      <c r="G334" s="97"/>
      <c r="H334" s="97"/>
      <c r="I334" s="258"/>
      <c r="J334" s="247"/>
      <c r="K334" s="248"/>
      <c r="L334" s="247"/>
      <c r="M334" s="247"/>
      <c r="N334" s="247"/>
      <c r="O334" s="3"/>
      <c r="P334" s="3"/>
      <c r="Q334" s="3"/>
      <c r="R334" s="3"/>
      <c r="S334" s="3"/>
      <c r="T334" s="3"/>
      <c r="U334" s="3"/>
      <c r="V334" s="3"/>
      <c r="W334" s="3"/>
    </row>
    <row r="335" spans="1:23" s="4" customFormat="1" ht="16.5" customHeight="1" x14ac:dyDescent="0.2">
      <c r="A335" s="41"/>
      <c r="B335" s="97"/>
      <c r="C335" s="97"/>
      <c r="D335" s="97"/>
      <c r="E335" s="97"/>
      <c r="F335" s="97"/>
      <c r="G335" s="97"/>
      <c r="H335" s="97"/>
      <c r="I335" s="258"/>
      <c r="J335" s="247"/>
      <c r="K335" s="248"/>
      <c r="L335" s="247"/>
      <c r="M335" s="247"/>
      <c r="N335" s="247"/>
      <c r="O335" s="3"/>
      <c r="P335" s="3"/>
      <c r="Q335" s="3"/>
      <c r="R335" s="3"/>
      <c r="S335" s="3"/>
      <c r="T335" s="3"/>
      <c r="U335" s="3"/>
      <c r="V335" s="3"/>
      <c r="W335" s="3"/>
    </row>
    <row r="336" spans="1:23" s="4" customFormat="1" ht="16.5" customHeight="1" x14ac:dyDescent="0.2">
      <c r="A336" s="41"/>
      <c r="B336" s="97"/>
      <c r="C336" s="97"/>
      <c r="D336" s="97"/>
      <c r="E336" s="97"/>
      <c r="F336" s="97"/>
      <c r="G336" s="97"/>
      <c r="H336" s="97"/>
      <c r="I336" s="258"/>
      <c r="J336" s="247"/>
      <c r="K336" s="248"/>
      <c r="L336" s="247"/>
      <c r="M336" s="247"/>
      <c r="N336" s="247"/>
      <c r="O336" s="3"/>
      <c r="P336" s="3"/>
      <c r="Q336" s="3"/>
      <c r="R336" s="3"/>
      <c r="S336" s="3"/>
      <c r="T336" s="3"/>
      <c r="U336" s="3"/>
      <c r="V336" s="3"/>
      <c r="W336" s="3"/>
    </row>
    <row r="337" spans="1:23" s="4" customFormat="1" ht="16.5" customHeight="1" x14ac:dyDescent="0.2">
      <c r="A337" s="41"/>
      <c r="B337" s="97"/>
      <c r="C337" s="97"/>
      <c r="D337" s="97"/>
      <c r="E337" s="97"/>
      <c r="F337" s="97"/>
      <c r="G337" s="97"/>
      <c r="H337" s="97"/>
      <c r="I337" s="258"/>
      <c r="J337" s="247"/>
      <c r="K337" s="248"/>
      <c r="L337" s="247"/>
      <c r="M337" s="247"/>
      <c r="N337" s="247"/>
      <c r="O337" s="3"/>
      <c r="P337" s="3"/>
      <c r="Q337" s="3"/>
      <c r="R337" s="3"/>
      <c r="S337" s="3"/>
      <c r="T337" s="3"/>
      <c r="U337" s="3"/>
      <c r="V337" s="3"/>
      <c r="W337" s="3"/>
    </row>
    <row r="338" spans="1:23" s="4" customFormat="1" ht="16.5" customHeight="1" x14ac:dyDescent="0.2">
      <c r="A338" s="41"/>
      <c r="B338" s="97"/>
      <c r="C338" s="97"/>
      <c r="D338" s="97"/>
      <c r="E338" s="97"/>
      <c r="F338" s="97"/>
      <c r="G338" s="97"/>
      <c r="H338" s="97"/>
      <c r="I338" s="258"/>
      <c r="J338" s="247"/>
      <c r="K338" s="248"/>
      <c r="L338" s="247"/>
      <c r="M338" s="247"/>
      <c r="N338" s="247"/>
      <c r="O338" s="3"/>
      <c r="P338" s="3"/>
      <c r="Q338" s="3"/>
      <c r="R338" s="3"/>
      <c r="S338" s="3"/>
      <c r="T338" s="3"/>
      <c r="U338" s="3"/>
      <c r="V338" s="3"/>
      <c r="W338" s="3"/>
    </row>
    <row r="339" spans="1:23" s="4" customFormat="1" ht="16.5" customHeight="1" x14ac:dyDescent="0.2">
      <c r="A339" s="41"/>
      <c r="B339" s="97"/>
      <c r="C339" s="97"/>
      <c r="D339" s="97"/>
      <c r="E339" s="97"/>
      <c r="F339" s="97"/>
      <c r="G339" s="97"/>
      <c r="H339" s="97"/>
      <c r="I339" s="258"/>
      <c r="J339" s="247"/>
      <c r="K339" s="248"/>
      <c r="L339" s="247"/>
      <c r="M339" s="247"/>
      <c r="N339" s="247"/>
      <c r="O339" s="3"/>
      <c r="P339" s="3"/>
      <c r="Q339" s="3"/>
      <c r="R339" s="3"/>
      <c r="S339" s="3"/>
      <c r="T339" s="3"/>
      <c r="U339" s="3"/>
      <c r="V339" s="3"/>
      <c r="W339" s="3"/>
    </row>
    <row r="340" spans="1:23" s="4" customFormat="1" ht="16.5" customHeight="1" x14ac:dyDescent="0.2">
      <c r="A340" s="41"/>
      <c r="B340" s="97"/>
      <c r="C340" s="97"/>
      <c r="D340" s="97"/>
      <c r="E340" s="97"/>
      <c r="F340" s="97"/>
      <c r="G340" s="97"/>
      <c r="H340" s="97"/>
      <c r="I340" s="258"/>
      <c r="J340" s="247"/>
      <c r="K340" s="248"/>
      <c r="L340" s="247"/>
      <c r="M340" s="247"/>
      <c r="N340" s="247"/>
      <c r="O340" s="3"/>
      <c r="P340" s="3"/>
      <c r="Q340" s="3"/>
      <c r="R340" s="3"/>
      <c r="S340" s="3"/>
      <c r="T340" s="3"/>
      <c r="U340" s="3"/>
      <c r="V340" s="3"/>
      <c r="W340" s="3"/>
    </row>
    <row r="341" spans="1:23" s="4" customFormat="1" ht="16.5" customHeight="1" x14ac:dyDescent="0.2">
      <c r="A341" s="41"/>
      <c r="B341" s="97"/>
      <c r="C341" s="97"/>
      <c r="D341" s="97"/>
      <c r="E341" s="97"/>
      <c r="F341" s="97"/>
      <c r="G341" s="97"/>
      <c r="H341" s="97"/>
      <c r="I341" s="258"/>
      <c r="J341" s="247"/>
      <c r="K341" s="248"/>
      <c r="L341" s="247"/>
      <c r="M341" s="247"/>
      <c r="N341" s="247"/>
      <c r="O341" s="3"/>
      <c r="P341" s="3"/>
      <c r="Q341" s="3"/>
      <c r="R341" s="3"/>
      <c r="S341" s="3"/>
      <c r="T341" s="3"/>
      <c r="U341" s="3"/>
      <c r="V341" s="3"/>
      <c r="W341" s="3"/>
    </row>
    <row r="342" spans="1:23" s="4" customFormat="1" ht="16.5" customHeight="1" x14ac:dyDescent="0.2">
      <c r="A342" s="41"/>
      <c r="B342" s="97"/>
      <c r="C342" s="97"/>
      <c r="D342" s="97"/>
      <c r="E342" s="97"/>
      <c r="F342" s="97"/>
      <c r="G342" s="97"/>
      <c r="H342" s="97"/>
      <c r="I342" s="258"/>
      <c r="J342" s="247"/>
      <c r="K342" s="248"/>
      <c r="L342" s="247"/>
      <c r="M342" s="247"/>
      <c r="N342" s="247"/>
      <c r="O342" s="3"/>
      <c r="P342" s="3"/>
      <c r="Q342" s="3"/>
      <c r="R342" s="3"/>
      <c r="S342" s="3"/>
      <c r="T342" s="3"/>
      <c r="U342" s="3"/>
      <c r="V342" s="3"/>
      <c r="W342" s="3"/>
    </row>
    <row r="343" spans="1:23" s="4" customFormat="1" ht="16.5" customHeight="1" x14ac:dyDescent="0.2">
      <c r="A343" s="41"/>
      <c r="B343" s="97"/>
      <c r="C343" s="97"/>
      <c r="D343" s="97"/>
      <c r="E343" s="97"/>
      <c r="F343" s="97"/>
      <c r="G343" s="97"/>
      <c r="H343" s="97"/>
      <c r="I343" s="258"/>
      <c r="J343" s="247"/>
      <c r="K343" s="248"/>
      <c r="L343" s="247"/>
      <c r="M343" s="247"/>
      <c r="N343" s="247"/>
      <c r="O343" s="3"/>
      <c r="P343" s="3"/>
      <c r="Q343" s="3"/>
      <c r="R343" s="3"/>
      <c r="S343" s="3"/>
      <c r="T343" s="3"/>
      <c r="U343" s="3"/>
      <c r="V343" s="3"/>
      <c r="W343" s="3"/>
    </row>
    <row r="344" spans="1:23" s="4" customFormat="1" ht="16.5" customHeight="1" x14ac:dyDescent="0.2">
      <c r="A344" s="41"/>
      <c r="B344" s="97"/>
      <c r="C344" s="97"/>
      <c r="D344" s="97"/>
      <c r="E344" s="97"/>
      <c r="F344" s="97"/>
      <c r="G344" s="97"/>
      <c r="H344" s="97"/>
      <c r="I344" s="258"/>
      <c r="J344" s="247"/>
      <c r="K344" s="248"/>
      <c r="L344" s="247"/>
      <c r="M344" s="247"/>
      <c r="N344" s="247"/>
      <c r="O344" s="3"/>
      <c r="P344" s="3"/>
      <c r="Q344" s="3"/>
      <c r="R344" s="3"/>
      <c r="S344" s="3"/>
      <c r="T344" s="3"/>
      <c r="U344" s="3"/>
      <c r="V344" s="3"/>
      <c r="W344" s="3"/>
    </row>
    <row r="345" spans="1:23" s="4" customFormat="1" ht="16.5" customHeight="1" x14ac:dyDescent="0.2">
      <c r="A345" s="41"/>
      <c r="B345" s="97"/>
      <c r="C345" s="97"/>
      <c r="D345" s="97"/>
      <c r="E345" s="97"/>
      <c r="F345" s="97"/>
      <c r="G345" s="97"/>
      <c r="H345" s="97"/>
      <c r="I345" s="258"/>
      <c r="J345" s="247"/>
      <c r="K345" s="248"/>
      <c r="L345" s="247"/>
      <c r="M345" s="247"/>
      <c r="N345" s="247"/>
      <c r="O345" s="3"/>
      <c r="P345" s="3"/>
      <c r="Q345" s="3"/>
      <c r="R345" s="3"/>
      <c r="S345" s="3"/>
      <c r="T345" s="3"/>
      <c r="U345" s="3"/>
      <c r="V345" s="3"/>
      <c r="W345" s="3"/>
    </row>
    <row r="346" spans="1:23" s="4" customFormat="1" ht="16.5" customHeight="1" x14ac:dyDescent="0.2">
      <c r="A346" s="41"/>
      <c r="B346" s="97"/>
      <c r="C346" s="97"/>
      <c r="D346" s="97"/>
      <c r="E346" s="97"/>
      <c r="F346" s="97"/>
      <c r="G346" s="97"/>
      <c r="H346" s="97"/>
      <c r="I346" s="258"/>
      <c r="J346" s="247"/>
      <c r="K346" s="248"/>
      <c r="L346" s="247"/>
      <c r="M346" s="247"/>
      <c r="N346" s="247"/>
      <c r="O346" s="3"/>
      <c r="P346" s="3"/>
      <c r="Q346" s="3"/>
      <c r="R346" s="3"/>
      <c r="S346" s="3"/>
      <c r="T346" s="3"/>
      <c r="U346" s="3"/>
      <c r="V346" s="3"/>
      <c r="W346" s="3"/>
    </row>
    <row r="347" spans="1:23" s="4" customFormat="1" ht="8.25" customHeight="1" x14ac:dyDescent="0.2">
      <c r="A347" s="41"/>
      <c r="B347" s="66"/>
      <c r="C347" s="66"/>
      <c r="D347" s="66"/>
      <c r="E347" s="66"/>
      <c r="F347" s="43"/>
      <c r="G347" s="43"/>
      <c r="H347" s="43"/>
      <c r="I347" s="258"/>
      <c r="J347" s="247"/>
      <c r="K347" s="248"/>
      <c r="L347" s="247"/>
      <c r="M347" s="247"/>
      <c r="N347" s="247"/>
      <c r="O347" s="3"/>
      <c r="P347" s="3"/>
      <c r="Q347" s="3"/>
      <c r="R347" s="3"/>
      <c r="S347" s="3"/>
      <c r="T347" s="3"/>
      <c r="U347" s="3"/>
      <c r="V347" s="3"/>
      <c r="W347" s="3"/>
    </row>
    <row r="348" spans="1:23" s="4" customFormat="1" ht="21" customHeight="1" x14ac:dyDescent="0.2">
      <c r="A348" s="41"/>
      <c r="B348" s="330" t="s">
        <v>158</v>
      </c>
      <c r="C348" s="330"/>
      <c r="D348" s="330"/>
      <c r="E348" s="330"/>
      <c r="F348" s="330"/>
      <c r="G348" s="330"/>
      <c r="H348" s="330"/>
      <c r="I348" s="258"/>
      <c r="J348" s="247"/>
      <c r="K348" s="248"/>
      <c r="L348" s="247"/>
      <c r="M348" s="247"/>
      <c r="N348" s="247"/>
      <c r="O348" s="3"/>
      <c r="P348" s="3"/>
      <c r="Q348" s="3"/>
      <c r="R348" s="3"/>
      <c r="S348" s="3"/>
      <c r="T348" s="3"/>
      <c r="U348" s="3"/>
      <c r="V348" s="3"/>
      <c r="W348" s="3"/>
    </row>
    <row r="349" spans="1:23" s="4" customFormat="1" ht="6.75" customHeight="1" x14ac:dyDescent="0.2">
      <c r="A349" s="41"/>
      <c r="B349" s="66"/>
      <c r="C349" s="66"/>
      <c r="D349" s="66"/>
      <c r="E349" s="66"/>
      <c r="F349" s="43"/>
      <c r="G349" s="43"/>
      <c r="H349" s="43"/>
      <c r="I349" s="258"/>
      <c r="J349" s="247"/>
      <c r="K349" s="248"/>
      <c r="L349" s="247"/>
      <c r="M349" s="247"/>
      <c r="N349" s="247"/>
      <c r="O349" s="3"/>
      <c r="P349" s="3"/>
      <c r="Q349" s="3"/>
      <c r="R349" s="3"/>
      <c r="S349" s="3"/>
      <c r="T349" s="3"/>
      <c r="U349" s="3"/>
      <c r="V349" s="3"/>
      <c r="W349" s="3"/>
    </row>
    <row r="350" spans="1:23" s="4" customFormat="1" ht="27.75" customHeight="1" x14ac:dyDescent="0.2">
      <c r="A350" s="41"/>
      <c r="B350" s="285" t="s">
        <v>135</v>
      </c>
      <c r="C350" s="285"/>
      <c r="D350" s="285"/>
      <c r="E350" s="285"/>
      <c r="F350" s="286"/>
      <c r="G350" s="54"/>
      <c r="H350" s="41"/>
      <c r="I350" s="258"/>
      <c r="J350" s="247"/>
      <c r="K350" s="248"/>
      <c r="L350" s="247"/>
      <c r="M350" s="247"/>
      <c r="N350" s="247"/>
      <c r="O350" s="3"/>
      <c r="P350" s="3"/>
      <c r="Q350" s="3"/>
      <c r="R350" s="3"/>
      <c r="S350" s="3"/>
      <c r="T350" s="3"/>
      <c r="U350" s="3"/>
      <c r="V350" s="3"/>
      <c r="W350" s="3"/>
    </row>
    <row r="351" spans="1:23" s="4" customFormat="1" ht="6.75" customHeight="1" x14ac:dyDescent="0.2">
      <c r="A351" s="41"/>
      <c r="B351" s="63"/>
      <c r="C351" s="63"/>
      <c r="D351" s="63"/>
      <c r="E351" s="63"/>
      <c r="F351" s="63"/>
      <c r="G351" s="62"/>
      <c r="H351" s="43"/>
      <c r="I351" s="258"/>
      <c r="J351" s="247"/>
      <c r="K351" s="248"/>
      <c r="L351" s="247"/>
      <c r="M351" s="247"/>
      <c r="N351" s="247"/>
      <c r="O351" s="3"/>
      <c r="P351" s="3"/>
      <c r="Q351" s="3"/>
      <c r="R351" s="3"/>
      <c r="S351" s="3"/>
      <c r="T351" s="3"/>
      <c r="U351" s="3"/>
      <c r="V351" s="3"/>
      <c r="W351" s="3"/>
    </row>
    <row r="352" spans="1:23" s="4" customFormat="1" ht="27.75" customHeight="1" x14ac:dyDescent="0.2">
      <c r="A352" s="41"/>
      <c r="B352" s="285" t="s">
        <v>136</v>
      </c>
      <c r="C352" s="285"/>
      <c r="D352" s="285"/>
      <c r="E352" s="285"/>
      <c r="F352" s="286"/>
      <c r="G352" s="54"/>
      <c r="H352" s="41"/>
      <c r="I352" s="258"/>
      <c r="J352" s="247"/>
      <c r="K352" s="248"/>
      <c r="L352" s="247"/>
      <c r="M352" s="247"/>
      <c r="N352" s="247"/>
      <c r="O352" s="3"/>
      <c r="P352" s="3"/>
      <c r="Q352" s="3"/>
      <c r="R352" s="3"/>
      <c r="S352" s="3"/>
      <c r="T352" s="3"/>
      <c r="U352" s="3"/>
      <c r="V352" s="3"/>
      <c r="W352" s="3"/>
    </row>
    <row r="353" spans="1:23" s="4" customFormat="1" ht="6.75" customHeight="1" x14ac:dyDescent="0.2">
      <c r="A353" s="41"/>
      <c r="B353" s="63"/>
      <c r="C353" s="63"/>
      <c r="D353" s="63"/>
      <c r="E353" s="63"/>
      <c r="F353" s="63"/>
      <c r="G353" s="62"/>
      <c r="H353" s="43"/>
      <c r="I353" s="258"/>
      <c r="J353" s="247"/>
      <c r="K353" s="248"/>
      <c r="L353" s="247"/>
      <c r="M353" s="247"/>
      <c r="N353" s="247"/>
      <c r="O353" s="3"/>
      <c r="P353" s="3"/>
      <c r="Q353" s="3"/>
      <c r="R353" s="3"/>
      <c r="S353" s="3"/>
      <c r="T353" s="3"/>
      <c r="U353" s="3"/>
      <c r="V353" s="3"/>
      <c r="W353" s="3"/>
    </row>
    <row r="354" spans="1:23" s="4" customFormat="1" ht="25.5" customHeight="1" x14ac:dyDescent="0.2">
      <c r="A354" s="41"/>
      <c r="B354" s="285" t="s">
        <v>367</v>
      </c>
      <c r="C354" s="285"/>
      <c r="D354" s="285"/>
      <c r="E354" s="285"/>
      <c r="F354" s="285"/>
      <c r="H354" s="41"/>
      <c r="I354" s="258"/>
      <c r="J354" s="247"/>
      <c r="K354" s="248"/>
      <c r="L354" s="247"/>
      <c r="M354" s="247"/>
      <c r="N354" s="247"/>
      <c r="O354" s="3"/>
      <c r="P354" s="3"/>
      <c r="Q354" s="3"/>
      <c r="R354" s="3"/>
      <c r="S354" s="3"/>
      <c r="T354" s="3"/>
      <c r="U354" s="3"/>
      <c r="V354" s="3"/>
      <c r="W354" s="3"/>
    </row>
    <row r="355" spans="1:23" s="4" customFormat="1" ht="4.5" customHeight="1" x14ac:dyDescent="0.2">
      <c r="A355" s="41"/>
      <c r="B355" s="63"/>
      <c r="C355" s="63"/>
      <c r="D355" s="63"/>
      <c r="E355" s="63"/>
      <c r="F355" s="63"/>
      <c r="G355" s="62"/>
      <c r="H355" s="43"/>
      <c r="I355" s="258"/>
      <c r="J355" s="247"/>
      <c r="K355" s="248"/>
      <c r="L355" s="247"/>
      <c r="M355" s="247"/>
      <c r="N355" s="247"/>
      <c r="O355" s="3"/>
      <c r="P355" s="3"/>
      <c r="Q355" s="3"/>
      <c r="R355" s="3"/>
      <c r="S355" s="3"/>
      <c r="T355" s="3"/>
      <c r="U355" s="3"/>
      <c r="V355" s="3"/>
      <c r="W355" s="3"/>
    </row>
    <row r="356" spans="1:23" s="4" customFormat="1" ht="21.75" customHeight="1" x14ac:dyDescent="0.2">
      <c r="A356" s="41"/>
      <c r="B356" s="381" t="s">
        <v>360</v>
      </c>
      <c r="C356" s="381"/>
      <c r="D356" s="381"/>
      <c r="E356" s="382"/>
      <c r="F356" s="167"/>
      <c r="G356" s="33"/>
      <c r="H356" s="3"/>
      <c r="I356" s="258"/>
      <c r="J356" s="247"/>
      <c r="K356" s="248"/>
      <c r="L356" s="247"/>
      <c r="M356" s="247"/>
      <c r="N356" s="247"/>
      <c r="O356" s="3"/>
      <c r="P356" s="3"/>
      <c r="Q356" s="3"/>
      <c r="R356" s="3"/>
      <c r="S356" s="3"/>
      <c r="T356" s="3"/>
      <c r="U356" s="3"/>
      <c r="V356" s="3"/>
      <c r="W356" s="3"/>
    </row>
    <row r="357" spans="1:23" s="4" customFormat="1" ht="21" customHeight="1" x14ac:dyDescent="0.2">
      <c r="A357" s="41"/>
      <c r="B357" s="381" t="s">
        <v>361</v>
      </c>
      <c r="C357" s="381"/>
      <c r="D357" s="381"/>
      <c r="E357" s="382"/>
      <c r="F357" s="167"/>
      <c r="G357" s="33"/>
      <c r="H357" s="43"/>
      <c r="I357" s="258"/>
      <c r="J357" s="247"/>
      <c r="K357" s="248"/>
      <c r="L357" s="247"/>
      <c r="M357" s="247"/>
      <c r="N357" s="247"/>
      <c r="O357" s="3"/>
      <c r="P357" s="3"/>
      <c r="Q357" s="3"/>
      <c r="R357" s="3"/>
      <c r="S357" s="3"/>
      <c r="T357" s="3"/>
      <c r="U357" s="3"/>
      <c r="V357" s="3"/>
      <c r="W357" s="3"/>
    </row>
    <row r="358" spans="1:23" s="4" customFormat="1" ht="5.25" customHeight="1" x14ac:dyDescent="0.2">
      <c r="A358" s="41"/>
      <c r="B358" s="168"/>
      <c r="C358" s="168"/>
      <c r="D358" s="168"/>
      <c r="E358" s="168"/>
      <c r="F358" s="172"/>
      <c r="G358" s="33"/>
      <c r="H358" s="43"/>
      <c r="I358" s="258"/>
      <c r="J358" s="247"/>
      <c r="K358" s="248"/>
      <c r="L358" s="247"/>
      <c r="M358" s="247"/>
      <c r="N358" s="247"/>
      <c r="O358" s="3"/>
      <c r="P358" s="3"/>
      <c r="Q358" s="3"/>
      <c r="R358" s="3"/>
      <c r="S358" s="3"/>
      <c r="T358" s="3"/>
      <c r="U358" s="3"/>
      <c r="V358" s="3"/>
      <c r="W358" s="3"/>
    </row>
    <row r="359" spans="1:23" s="4" customFormat="1" ht="27" customHeight="1" x14ac:dyDescent="0.2">
      <c r="A359" s="41"/>
      <c r="B359" s="285" t="s">
        <v>368</v>
      </c>
      <c r="C359" s="285"/>
      <c r="D359" s="285"/>
      <c r="E359" s="285"/>
      <c r="F359" s="286"/>
      <c r="G359" s="166">
        <f>F357+F356</f>
        <v>0</v>
      </c>
      <c r="H359" s="43"/>
      <c r="I359" s="258"/>
      <c r="J359" s="247"/>
      <c r="K359" s="248"/>
      <c r="L359" s="247"/>
      <c r="M359" s="247"/>
      <c r="N359" s="247"/>
      <c r="O359" s="3"/>
      <c r="P359" s="3"/>
      <c r="Q359" s="3"/>
      <c r="R359" s="3"/>
      <c r="S359" s="3"/>
      <c r="T359" s="3"/>
      <c r="U359" s="3"/>
      <c r="V359" s="3"/>
      <c r="W359" s="3"/>
    </row>
    <row r="360" spans="1:23" s="4" customFormat="1" ht="7.5" customHeight="1" x14ac:dyDescent="0.2">
      <c r="A360" s="41"/>
      <c r="B360" s="70"/>
      <c r="C360" s="70"/>
      <c r="D360" s="70"/>
      <c r="E360" s="70"/>
      <c r="F360" s="70"/>
      <c r="G360" s="170"/>
      <c r="H360" s="43"/>
      <c r="I360" s="258"/>
      <c r="J360" s="247"/>
      <c r="K360" s="248"/>
      <c r="L360" s="247"/>
      <c r="M360" s="247"/>
      <c r="N360" s="247"/>
      <c r="O360" s="3"/>
      <c r="P360" s="3"/>
      <c r="Q360" s="3"/>
      <c r="R360" s="3"/>
      <c r="S360" s="3"/>
      <c r="T360" s="3"/>
      <c r="U360" s="3"/>
      <c r="V360" s="3"/>
      <c r="W360" s="3"/>
    </row>
    <row r="361" spans="1:23" s="4" customFormat="1" ht="27" customHeight="1" x14ac:dyDescent="0.2">
      <c r="A361" s="41"/>
      <c r="B361" s="285" t="s">
        <v>359</v>
      </c>
      <c r="C361" s="285"/>
      <c r="D361" s="285"/>
      <c r="E361" s="285"/>
      <c r="F361" s="286"/>
      <c r="G361" s="169"/>
      <c r="H361" s="158"/>
      <c r="I361" s="258"/>
      <c r="J361" s="247"/>
      <c r="K361" s="248"/>
      <c r="L361" s="247"/>
      <c r="M361" s="247"/>
      <c r="N361" s="247"/>
      <c r="O361" s="3"/>
      <c r="P361" s="3"/>
      <c r="Q361" s="3"/>
      <c r="R361" s="3"/>
      <c r="S361" s="3"/>
      <c r="T361" s="3"/>
      <c r="U361" s="3"/>
      <c r="V361" s="3"/>
      <c r="W361" s="3"/>
    </row>
    <row r="362" spans="1:23" s="4" customFormat="1" ht="4.5" customHeight="1" x14ac:dyDescent="0.2">
      <c r="A362" s="41"/>
      <c r="B362" s="63"/>
      <c r="C362" s="63"/>
      <c r="D362" s="63"/>
      <c r="E362" s="63"/>
      <c r="F362" s="63"/>
      <c r="G362" s="62"/>
      <c r="H362" s="43"/>
      <c r="I362" s="258"/>
      <c r="J362" s="247"/>
      <c r="K362" s="248"/>
      <c r="L362" s="247"/>
      <c r="M362" s="247"/>
      <c r="N362" s="247"/>
      <c r="O362" s="3"/>
      <c r="P362" s="3"/>
      <c r="Q362" s="3"/>
      <c r="R362" s="3"/>
      <c r="S362" s="3"/>
      <c r="T362" s="3"/>
      <c r="U362" s="3"/>
      <c r="V362" s="3"/>
      <c r="W362" s="3"/>
    </row>
    <row r="363" spans="1:23" s="4" customFormat="1" ht="27.75" customHeight="1" x14ac:dyDescent="0.2">
      <c r="A363" s="41"/>
      <c r="B363" s="285" t="s">
        <v>139</v>
      </c>
      <c r="C363" s="285"/>
      <c r="D363" s="285"/>
      <c r="E363" s="285"/>
      <c r="F363" s="286"/>
      <c r="G363" s="54"/>
      <c r="H363" s="41"/>
      <c r="I363" s="258"/>
      <c r="J363" s="247"/>
      <c r="K363" s="248"/>
      <c r="L363" s="247"/>
      <c r="M363" s="247"/>
      <c r="N363" s="247"/>
      <c r="O363" s="3"/>
      <c r="P363" s="3"/>
      <c r="Q363" s="3"/>
      <c r="R363" s="3"/>
      <c r="S363" s="3"/>
      <c r="T363" s="3"/>
      <c r="U363" s="3"/>
      <c r="V363" s="3"/>
      <c r="W363" s="3"/>
    </row>
    <row r="364" spans="1:23" s="4" customFormat="1" ht="6.75" customHeight="1" x14ac:dyDescent="0.2">
      <c r="A364" s="41"/>
      <c r="B364" s="63"/>
      <c r="C364" s="63"/>
      <c r="D364" s="63"/>
      <c r="E364" s="63"/>
      <c r="F364" s="63"/>
      <c r="G364" s="62"/>
      <c r="H364" s="43"/>
      <c r="I364" s="258"/>
      <c r="J364" s="247"/>
      <c r="K364" s="248"/>
      <c r="L364" s="247"/>
      <c r="M364" s="247"/>
      <c r="N364" s="247"/>
      <c r="O364" s="3"/>
      <c r="P364" s="3"/>
      <c r="Q364" s="3"/>
      <c r="R364" s="3"/>
      <c r="S364" s="3"/>
      <c r="T364" s="3"/>
      <c r="U364" s="3"/>
      <c r="V364" s="3"/>
      <c r="W364" s="3"/>
    </row>
    <row r="365" spans="1:23" s="4" customFormat="1" ht="27.75" customHeight="1" x14ac:dyDescent="0.2">
      <c r="A365" s="41"/>
      <c r="B365" s="285" t="s">
        <v>137</v>
      </c>
      <c r="C365" s="285"/>
      <c r="D365" s="285"/>
      <c r="E365" s="285"/>
      <c r="F365" s="286"/>
      <c r="G365" s="54"/>
      <c r="H365" s="41"/>
      <c r="I365" s="258"/>
      <c r="J365" s="247"/>
      <c r="K365" s="248"/>
      <c r="L365" s="247"/>
      <c r="M365" s="247"/>
      <c r="N365" s="247"/>
      <c r="O365" s="3"/>
      <c r="P365" s="3"/>
      <c r="Q365" s="3"/>
      <c r="R365" s="3"/>
      <c r="S365" s="3"/>
      <c r="T365" s="3"/>
      <c r="U365" s="3"/>
      <c r="V365" s="3"/>
      <c r="W365" s="3"/>
    </row>
    <row r="366" spans="1:23" s="4" customFormat="1" ht="6.75" customHeight="1" x14ac:dyDescent="0.2">
      <c r="A366" s="41"/>
      <c r="B366" s="63"/>
      <c r="C366" s="63"/>
      <c r="D366" s="63"/>
      <c r="E366" s="63"/>
      <c r="F366" s="63"/>
      <c r="G366" s="62"/>
      <c r="H366" s="43"/>
      <c r="I366" s="258"/>
      <c r="J366" s="247"/>
      <c r="K366" s="248"/>
      <c r="L366" s="247"/>
      <c r="M366" s="247"/>
      <c r="N366" s="247"/>
      <c r="O366" s="3"/>
      <c r="P366" s="3"/>
      <c r="Q366" s="3"/>
      <c r="R366" s="3"/>
      <c r="S366" s="3"/>
      <c r="T366" s="3"/>
      <c r="U366" s="3"/>
      <c r="V366" s="3"/>
      <c r="W366" s="3"/>
    </row>
    <row r="367" spans="1:23" s="4" customFormat="1" ht="27.75" customHeight="1" x14ac:dyDescent="0.2">
      <c r="A367" s="41"/>
      <c r="B367" s="285" t="s">
        <v>138</v>
      </c>
      <c r="C367" s="285"/>
      <c r="D367" s="285"/>
      <c r="E367" s="285"/>
      <c r="F367" s="286"/>
      <c r="G367" s="54"/>
      <c r="H367" s="41"/>
      <c r="I367" s="258"/>
      <c r="J367" s="247"/>
      <c r="K367" s="248"/>
      <c r="L367" s="247"/>
      <c r="M367" s="247"/>
      <c r="N367" s="247"/>
      <c r="O367" s="3"/>
      <c r="P367" s="3"/>
      <c r="Q367" s="3"/>
      <c r="R367" s="3"/>
      <c r="S367" s="3"/>
      <c r="T367" s="3"/>
      <c r="U367" s="3"/>
      <c r="V367" s="3"/>
      <c r="W367" s="3"/>
    </row>
    <row r="368" spans="1:23" s="4" customFormat="1" ht="6.75" customHeight="1" x14ac:dyDescent="0.2">
      <c r="A368" s="41"/>
      <c r="B368" s="63"/>
      <c r="C368" s="63"/>
      <c r="D368" s="63"/>
      <c r="E368" s="63"/>
      <c r="F368" s="63"/>
      <c r="G368" s="62"/>
      <c r="H368" s="43"/>
      <c r="I368" s="258"/>
      <c r="J368" s="247"/>
      <c r="K368" s="248"/>
      <c r="L368" s="247"/>
      <c r="M368" s="247"/>
      <c r="N368" s="247"/>
      <c r="O368" s="3"/>
      <c r="P368" s="3"/>
      <c r="Q368" s="3"/>
      <c r="R368" s="3"/>
      <c r="S368" s="3"/>
      <c r="T368" s="3"/>
      <c r="U368" s="3"/>
      <c r="V368" s="3"/>
      <c r="W368" s="3"/>
    </row>
    <row r="369" spans="1:23" s="4" customFormat="1" ht="27.75" customHeight="1" x14ac:dyDescent="0.2">
      <c r="A369" s="41"/>
      <c r="B369" s="285" t="s">
        <v>140</v>
      </c>
      <c r="C369" s="285"/>
      <c r="D369" s="285"/>
      <c r="E369" s="285"/>
      <c r="F369" s="286"/>
      <c r="G369" s="54"/>
      <c r="H369" s="41"/>
      <c r="I369" s="258"/>
      <c r="J369" s="247"/>
      <c r="K369" s="248"/>
      <c r="L369" s="247"/>
      <c r="M369" s="247"/>
      <c r="N369" s="247"/>
      <c r="O369" s="3"/>
      <c r="P369" s="3"/>
      <c r="Q369" s="3"/>
      <c r="R369" s="3"/>
      <c r="S369" s="3"/>
      <c r="T369" s="3"/>
      <c r="U369" s="3"/>
      <c r="V369" s="3"/>
      <c r="W369" s="3"/>
    </row>
    <row r="370" spans="1:23" s="4" customFormat="1" ht="6.75" customHeight="1" thickBot="1" x14ac:dyDescent="0.25">
      <c r="A370" s="41"/>
      <c r="B370" s="66"/>
      <c r="C370" s="66"/>
      <c r="D370" s="66"/>
      <c r="E370" s="66"/>
      <c r="F370" s="43"/>
      <c r="G370" s="43"/>
      <c r="H370" s="43"/>
      <c r="I370" s="258"/>
      <c r="J370" s="247"/>
      <c r="K370" s="248"/>
      <c r="L370" s="247"/>
      <c r="M370" s="247"/>
      <c r="N370" s="247"/>
      <c r="O370" s="3"/>
      <c r="P370" s="3"/>
      <c r="Q370" s="3"/>
      <c r="R370" s="3"/>
      <c r="S370" s="3"/>
      <c r="T370" s="3"/>
      <c r="U370" s="3"/>
      <c r="V370" s="3"/>
      <c r="W370" s="3"/>
    </row>
    <row r="371" spans="1:23" s="4" customFormat="1" ht="27.75" customHeight="1" thickTop="1" thickBot="1" x14ac:dyDescent="0.25">
      <c r="A371" s="41"/>
      <c r="B371" s="285" t="s">
        <v>156</v>
      </c>
      <c r="C371" s="285"/>
      <c r="D371" s="285"/>
      <c r="E371" s="285"/>
      <c r="F371" s="285"/>
      <c r="G371" s="290"/>
      <c r="H371" s="171">
        <f>SUM(G350,G352,G359,G363,G365,G367,G369,G361)</f>
        <v>0</v>
      </c>
      <c r="I371" s="258"/>
      <c r="J371" s="247"/>
      <c r="K371" s="248"/>
      <c r="L371" s="247"/>
      <c r="M371" s="247"/>
      <c r="N371" s="247"/>
      <c r="O371" s="3"/>
      <c r="P371" s="3"/>
      <c r="Q371" s="3"/>
      <c r="R371" s="3"/>
      <c r="S371" s="3"/>
      <c r="T371" s="3"/>
      <c r="U371" s="3"/>
      <c r="V371" s="3"/>
      <c r="W371" s="3"/>
    </row>
    <row r="372" spans="1:23" s="4" customFormat="1" ht="6.75" customHeight="1" thickTop="1" x14ac:dyDescent="0.2">
      <c r="A372" s="41"/>
      <c r="B372" s="66"/>
      <c r="C372" s="66"/>
      <c r="D372" s="66"/>
      <c r="E372" s="66"/>
      <c r="F372" s="43"/>
      <c r="G372" s="43"/>
      <c r="H372" s="43"/>
      <c r="I372" s="258"/>
      <c r="J372" s="247"/>
      <c r="K372" s="248"/>
      <c r="L372" s="247"/>
      <c r="M372" s="247"/>
      <c r="N372" s="247"/>
      <c r="O372" s="3"/>
      <c r="P372" s="3"/>
      <c r="Q372" s="3"/>
      <c r="R372" s="3"/>
      <c r="S372" s="3"/>
      <c r="T372" s="3"/>
      <c r="U372" s="3"/>
      <c r="V372" s="3"/>
      <c r="W372" s="3"/>
    </row>
    <row r="373" spans="1:23" s="4" customFormat="1" ht="15.75" x14ac:dyDescent="0.2">
      <c r="A373" s="41"/>
      <c r="B373" s="330" t="s">
        <v>216</v>
      </c>
      <c r="C373" s="330"/>
      <c r="D373" s="330"/>
      <c r="E373" s="330"/>
      <c r="F373" s="330"/>
      <c r="G373" s="330"/>
      <c r="H373" s="330"/>
      <c r="I373" s="258"/>
      <c r="J373" s="247"/>
      <c r="K373" s="248"/>
      <c r="L373" s="247"/>
      <c r="M373" s="247"/>
      <c r="N373" s="247"/>
      <c r="O373" s="3"/>
      <c r="P373" s="3"/>
      <c r="Q373" s="3"/>
      <c r="R373" s="3"/>
      <c r="S373" s="3"/>
      <c r="T373" s="3"/>
      <c r="U373" s="3"/>
      <c r="V373" s="3"/>
      <c r="W373" s="3"/>
    </row>
    <row r="374" spans="1:23" s="4" customFormat="1" ht="6.75" customHeight="1" x14ac:dyDescent="0.2">
      <c r="A374" s="41"/>
      <c r="B374" s="66"/>
      <c r="C374" s="66"/>
      <c r="D374" s="66"/>
      <c r="E374" s="66"/>
      <c r="F374" s="43"/>
      <c r="G374" s="43"/>
      <c r="H374" s="43"/>
      <c r="I374" s="258"/>
      <c r="J374" s="247"/>
      <c r="K374" s="248"/>
      <c r="L374" s="247"/>
      <c r="M374" s="247"/>
      <c r="N374" s="247"/>
      <c r="O374" s="3"/>
      <c r="P374" s="3"/>
      <c r="Q374" s="3"/>
      <c r="R374" s="3"/>
      <c r="S374" s="3"/>
      <c r="T374" s="3"/>
      <c r="U374" s="3"/>
      <c r="V374" s="3"/>
      <c r="W374" s="3"/>
    </row>
    <row r="375" spans="1:23" s="4" customFormat="1" ht="36" customHeight="1" x14ac:dyDescent="0.2">
      <c r="A375" s="41"/>
      <c r="B375" s="334" t="s">
        <v>356</v>
      </c>
      <c r="C375" s="334"/>
      <c r="D375" s="334"/>
      <c r="E375" s="334"/>
      <c r="F375" s="335"/>
      <c r="G375" s="157">
        <f>SUM(Table13[Estimated Revenue ($)])</f>
        <v>0</v>
      </c>
      <c r="H375" s="43"/>
      <c r="I375" s="258"/>
      <c r="J375" s="247"/>
      <c r="K375" s="248"/>
      <c r="L375" s="247"/>
      <c r="M375" s="247"/>
      <c r="N375" s="247"/>
      <c r="O375" s="3"/>
      <c r="P375" s="3"/>
      <c r="Q375" s="3"/>
      <c r="R375" s="3"/>
      <c r="S375" s="3"/>
      <c r="T375" s="3"/>
      <c r="U375" s="3"/>
      <c r="V375" s="3"/>
      <c r="W375" s="3"/>
    </row>
    <row r="376" spans="1:23" s="4" customFormat="1" ht="3.75" customHeight="1" x14ac:dyDescent="0.2">
      <c r="A376" s="41"/>
      <c r="B376" s="63"/>
      <c r="C376" s="63"/>
      <c r="D376" s="63"/>
      <c r="E376" s="63"/>
      <c r="F376" s="63"/>
      <c r="G376" s="62"/>
      <c r="H376" s="43"/>
      <c r="I376" s="258"/>
      <c r="J376" s="247"/>
      <c r="K376" s="248"/>
      <c r="L376" s="247"/>
      <c r="M376" s="247"/>
      <c r="N376" s="247"/>
      <c r="O376" s="3"/>
      <c r="P376" s="3"/>
      <c r="Q376" s="3"/>
      <c r="R376" s="3"/>
      <c r="S376" s="3"/>
      <c r="T376" s="3"/>
      <c r="U376" s="3"/>
      <c r="V376" s="3"/>
      <c r="W376" s="3"/>
    </row>
    <row r="377" spans="1:23" s="4" customFormat="1" ht="27.75" customHeight="1" x14ac:dyDescent="0.2">
      <c r="A377" s="41"/>
      <c r="B377" s="285" t="s">
        <v>141</v>
      </c>
      <c r="C377" s="285"/>
      <c r="D377" s="285"/>
      <c r="E377" s="285"/>
      <c r="F377" s="286"/>
      <c r="G377" s="54"/>
      <c r="H377" s="43"/>
      <c r="I377" s="258"/>
      <c r="J377" s="247"/>
      <c r="K377" s="248"/>
      <c r="L377" s="247"/>
      <c r="M377" s="247"/>
      <c r="N377" s="247"/>
      <c r="O377" s="3"/>
      <c r="P377" s="3"/>
      <c r="Q377" s="3"/>
      <c r="R377" s="3"/>
      <c r="S377" s="3"/>
      <c r="T377" s="3"/>
      <c r="U377" s="3"/>
      <c r="V377" s="3"/>
      <c r="W377" s="3"/>
    </row>
    <row r="378" spans="1:23" s="4" customFormat="1" ht="6.75" customHeight="1" x14ac:dyDescent="0.2">
      <c r="A378" s="41"/>
      <c r="B378" s="63"/>
      <c r="C378" s="63"/>
      <c r="D378" s="63"/>
      <c r="E378" s="63"/>
      <c r="F378" s="63"/>
      <c r="G378" s="62"/>
      <c r="H378" s="43"/>
      <c r="I378" s="258"/>
      <c r="J378" s="247"/>
      <c r="K378" s="248"/>
      <c r="L378" s="247"/>
      <c r="M378" s="247"/>
      <c r="N378" s="247"/>
      <c r="O378" s="3"/>
      <c r="P378" s="3"/>
      <c r="Q378" s="3"/>
      <c r="R378" s="3"/>
      <c r="S378" s="3"/>
      <c r="T378" s="3"/>
      <c r="U378" s="3"/>
      <c r="V378" s="3"/>
      <c r="W378" s="3"/>
    </row>
    <row r="379" spans="1:23" s="4" customFormat="1" ht="27.75" customHeight="1" x14ac:dyDescent="0.2">
      <c r="A379" s="41"/>
      <c r="B379" s="285" t="s">
        <v>142</v>
      </c>
      <c r="C379" s="285"/>
      <c r="D379" s="285"/>
      <c r="E379" s="285"/>
      <c r="F379" s="286"/>
      <c r="G379" s="54"/>
      <c r="H379" s="43"/>
      <c r="I379" s="258"/>
      <c r="J379" s="247"/>
      <c r="K379" s="248"/>
      <c r="L379" s="247"/>
      <c r="M379" s="247"/>
      <c r="N379" s="247"/>
      <c r="O379" s="3"/>
      <c r="P379" s="3"/>
      <c r="Q379" s="3"/>
      <c r="R379" s="3"/>
      <c r="S379" s="3"/>
      <c r="T379" s="3"/>
      <c r="U379" s="3"/>
      <c r="V379" s="3"/>
      <c r="W379" s="3"/>
    </row>
    <row r="380" spans="1:23" s="4" customFormat="1" ht="6.75" customHeight="1" x14ac:dyDescent="0.2">
      <c r="A380" s="41"/>
      <c r="B380" s="63"/>
      <c r="C380" s="63"/>
      <c r="D380" s="63"/>
      <c r="E380" s="63"/>
      <c r="F380" s="63"/>
      <c r="G380" s="62"/>
      <c r="H380" s="43"/>
      <c r="I380" s="258"/>
      <c r="J380" s="247"/>
      <c r="K380" s="248"/>
      <c r="L380" s="247"/>
      <c r="M380" s="247"/>
      <c r="N380" s="247"/>
      <c r="O380" s="3"/>
      <c r="P380" s="3"/>
      <c r="Q380" s="3"/>
      <c r="R380" s="3"/>
      <c r="S380" s="3"/>
      <c r="T380" s="3"/>
      <c r="U380" s="3"/>
      <c r="V380" s="3"/>
      <c r="W380" s="3"/>
    </row>
    <row r="381" spans="1:23" s="4" customFormat="1" ht="27.75" customHeight="1" x14ac:dyDescent="0.2">
      <c r="A381" s="41"/>
      <c r="B381" s="285" t="s">
        <v>143</v>
      </c>
      <c r="C381" s="285"/>
      <c r="D381" s="285"/>
      <c r="E381" s="285"/>
      <c r="F381" s="286"/>
      <c r="G381" s="54"/>
      <c r="H381" s="43"/>
      <c r="I381" s="258"/>
      <c r="J381" s="247"/>
      <c r="K381" s="248"/>
      <c r="L381" s="247"/>
      <c r="M381" s="247"/>
      <c r="N381" s="247"/>
      <c r="O381" s="3"/>
      <c r="P381" s="3"/>
      <c r="Q381" s="3"/>
      <c r="R381" s="3"/>
      <c r="S381" s="3"/>
      <c r="T381" s="3"/>
      <c r="U381" s="3"/>
      <c r="V381" s="3"/>
      <c r="W381" s="3"/>
    </row>
    <row r="382" spans="1:23" s="4" customFormat="1" ht="6.75" customHeight="1" x14ac:dyDescent="0.2">
      <c r="A382" s="41"/>
      <c r="B382" s="63"/>
      <c r="C382" s="63"/>
      <c r="D382" s="63"/>
      <c r="E382" s="63"/>
      <c r="F382" s="63"/>
      <c r="G382" s="62"/>
      <c r="H382" s="43"/>
      <c r="I382" s="258"/>
      <c r="J382" s="247"/>
      <c r="K382" s="248"/>
      <c r="L382" s="247"/>
      <c r="M382" s="247"/>
      <c r="N382" s="247"/>
      <c r="O382" s="3"/>
      <c r="P382" s="3"/>
      <c r="Q382" s="3"/>
      <c r="R382" s="3"/>
      <c r="S382" s="3"/>
      <c r="T382" s="3"/>
      <c r="U382" s="3"/>
      <c r="V382" s="3"/>
      <c r="W382" s="3"/>
    </row>
    <row r="383" spans="1:23" s="4" customFormat="1" ht="27.75" customHeight="1" x14ac:dyDescent="0.2">
      <c r="A383" s="41"/>
      <c r="B383" s="285" t="s">
        <v>144</v>
      </c>
      <c r="C383" s="285"/>
      <c r="D383" s="285"/>
      <c r="E383" s="285"/>
      <c r="F383" s="286"/>
      <c r="G383" s="54"/>
      <c r="H383" s="43"/>
      <c r="I383" s="258"/>
      <c r="J383" s="247"/>
      <c r="K383" s="248"/>
      <c r="L383" s="247"/>
      <c r="M383" s="247"/>
      <c r="N383" s="247"/>
      <c r="O383" s="3"/>
      <c r="P383" s="3"/>
      <c r="Q383" s="3"/>
      <c r="R383" s="3"/>
      <c r="S383" s="3"/>
      <c r="T383" s="3"/>
      <c r="U383" s="3"/>
      <c r="V383" s="3"/>
      <c r="W383" s="3"/>
    </row>
    <row r="384" spans="1:23" s="4" customFormat="1" ht="6.75" customHeight="1" thickBot="1" x14ac:dyDescent="0.25">
      <c r="A384" s="41"/>
      <c r="B384" s="66"/>
      <c r="C384" s="66"/>
      <c r="D384" s="66"/>
      <c r="E384" s="66"/>
      <c r="F384" s="43"/>
      <c r="G384" s="43"/>
      <c r="H384" s="43"/>
      <c r="I384" s="258"/>
      <c r="J384" s="247"/>
      <c r="K384" s="248"/>
      <c r="L384" s="247"/>
      <c r="M384" s="247"/>
      <c r="N384" s="247"/>
      <c r="O384" s="3"/>
      <c r="P384" s="3"/>
      <c r="Q384" s="3"/>
      <c r="R384" s="3"/>
      <c r="S384" s="3"/>
      <c r="T384" s="3"/>
      <c r="U384" s="3"/>
      <c r="V384" s="3"/>
      <c r="W384" s="3"/>
    </row>
    <row r="385" spans="1:23" s="4" customFormat="1" ht="30.75" customHeight="1" thickTop="1" thickBot="1" x14ac:dyDescent="0.25">
      <c r="A385" s="41"/>
      <c r="B385" s="285" t="s">
        <v>145</v>
      </c>
      <c r="C385" s="285"/>
      <c r="D385" s="285"/>
      <c r="E385" s="285"/>
      <c r="F385" s="285"/>
      <c r="G385" s="290"/>
      <c r="H385" s="107" t="str">
        <f>IF(G383+G381+G379+G377+G375=0,"",G383+G381+G379+G377+G375)</f>
        <v/>
      </c>
      <c r="I385" s="258"/>
      <c r="J385" s="247"/>
      <c r="K385" s="248"/>
      <c r="L385" s="247"/>
      <c r="M385" s="247"/>
      <c r="N385" s="247"/>
      <c r="O385" s="3"/>
      <c r="P385" s="3"/>
      <c r="Q385" s="3"/>
      <c r="R385" s="3"/>
      <c r="S385" s="3"/>
      <c r="T385" s="3"/>
      <c r="U385" s="3"/>
      <c r="V385" s="3"/>
      <c r="W385" s="3"/>
    </row>
    <row r="386" spans="1:23" s="4" customFormat="1" ht="30.75" customHeight="1" thickTop="1" x14ac:dyDescent="0.2">
      <c r="A386" s="41"/>
      <c r="B386" s="70"/>
      <c r="C386" s="70"/>
      <c r="D386" s="70"/>
      <c r="E386" s="70"/>
      <c r="F386" s="70"/>
      <c r="G386" s="70"/>
      <c r="H386" s="71"/>
      <c r="I386" s="258"/>
      <c r="J386" s="247"/>
      <c r="K386" s="248"/>
      <c r="L386" s="247"/>
      <c r="M386" s="247"/>
      <c r="N386" s="247"/>
      <c r="O386" s="3"/>
      <c r="P386" s="3"/>
      <c r="Q386" s="3"/>
      <c r="R386" s="3"/>
      <c r="S386" s="3"/>
      <c r="T386" s="3"/>
      <c r="U386" s="3"/>
      <c r="V386" s="3"/>
      <c r="W386" s="3"/>
    </row>
    <row r="387" spans="1:23" s="4" customFormat="1" ht="30.75" customHeight="1" x14ac:dyDescent="0.2">
      <c r="A387" s="41"/>
      <c r="B387" s="70"/>
      <c r="C387" s="70"/>
      <c r="D387" s="70"/>
      <c r="E387" s="70"/>
      <c r="F387" s="70"/>
      <c r="G387" s="70"/>
      <c r="H387" s="71"/>
      <c r="I387" s="258"/>
      <c r="J387" s="247"/>
      <c r="K387" s="248"/>
      <c r="L387" s="247"/>
      <c r="M387" s="247"/>
      <c r="N387" s="247"/>
      <c r="O387" s="3"/>
      <c r="P387" s="3"/>
      <c r="Q387" s="3"/>
      <c r="R387" s="3"/>
      <c r="S387" s="3"/>
      <c r="T387" s="3"/>
      <c r="U387" s="3"/>
      <c r="V387" s="3"/>
      <c r="W387" s="3"/>
    </row>
    <row r="388" spans="1:23" s="4" customFormat="1" ht="30.75" customHeight="1" x14ac:dyDescent="0.2">
      <c r="A388" s="41"/>
      <c r="B388" s="70"/>
      <c r="C388" s="70"/>
      <c r="D388" s="70"/>
      <c r="E388" s="70"/>
      <c r="F388" s="70"/>
      <c r="G388" s="70"/>
      <c r="H388" s="71"/>
      <c r="I388" s="258"/>
      <c r="J388" s="247"/>
      <c r="K388" s="248"/>
      <c r="L388" s="247"/>
      <c r="M388" s="247"/>
      <c r="N388" s="247"/>
      <c r="O388" s="3"/>
      <c r="P388" s="3"/>
      <c r="Q388" s="3"/>
      <c r="R388" s="3"/>
      <c r="S388" s="3"/>
      <c r="T388" s="3"/>
      <c r="U388" s="3"/>
      <c r="V388" s="3"/>
      <c r="W388" s="3"/>
    </row>
    <row r="389" spans="1:23" s="4" customFormat="1" ht="30.75" customHeight="1" x14ac:dyDescent="0.2">
      <c r="A389" s="41"/>
      <c r="B389" s="70"/>
      <c r="C389" s="70"/>
      <c r="D389" s="70"/>
      <c r="E389" s="70"/>
      <c r="F389" s="70"/>
      <c r="G389" s="70"/>
      <c r="H389" s="71"/>
      <c r="I389" s="258"/>
      <c r="J389" s="247"/>
      <c r="K389" s="248"/>
      <c r="L389" s="247"/>
      <c r="M389" s="247"/>
      <c r="N389" s="247"/>
      <c r="O389" s="3"/>
      <c r="P389" s="3"/>
      <c r="Q389" s="3"/>
      <c r="R389" s="3"/>
      <c r="S389" s="3"/>
      <c r="T389" s="3"/>
      <c r="U389" s="3"/>
      <c r="V389" s="3"/>
      <c r="W389" s="3"/>
    </row>
    <row r="390" spans="1:23" s="4" customFormat="1" ht="8.25" customHeight="1" x14ac:dyDescent="0.2">
      <c r="A390" s="41"/>
      <c r="B390" s="66"/>
      <c r="C390" s="66"/>
      <c r="D390" s="66"/>
      <c r="E390" s="66"/>
      <c r="F390" s="43"/>
      <c r="G390" s="43"/>
      <c r="H390" s="43"/>
      <c r="I390" s="258"/>
      <c r="J390" s="247"/>
      <c r="K390" s="248"/>
      <c r="L390" s="247"/>
      <c r="M390" s="247"/>
      <c r="N390" s="247"/>
      <c r="O390" s="3"/>
      <c r="P390" s="3"/>
      <c r="Q390" s="3"/>
      <c r="R390" s="3"/>
      <c r="S390" s="3"/>
      <c r="T390" s="3"/>
      <c r="U390" s="3"/>
      <c r="V390" s="3"/>
      <c r="W390" s="3"/>
    </row>
    <row r="391" spans="1:23" s="4" customFormat="1" ht="15.75" x14ac:dyDescent="0.2">
      <c r="A391" s="41"/>
      <c r="B391" s="330" t="s">
        <v>217</v>
      </c>
      <c r="C391" s="330"/>
      <c r="D391" s="330"/>
      <c r="E391" s="330"/>
      <c r="F391" s="330"/>
      <c r="G391" s="330"/>
      <c r="H391" s="330"/>
      <c r="I391" s="258"/>
      <c r="J391" s="247"/>
      <c r="K391" s="248"/>
      <c r="L391" s="247"/>
      <c r="M391" s="247"/>
      <c r="N391" s="247"/>
      <c r="O391" s="3"/>
      <c r="P391" s="3"/>
      <c r="Q391" s="3"/>
      <c r="R391" s="3"/>
      <c r="S391" s="3"/>
      <c r="T391" s="3"/>
      <c r="U391" s="3"/>
      <c r="V391" s="3"/>
      <c r="W391" s="3"/>
    </row>
    <row r="392" spans="1:23" s="4" customFormat="1" ht="6.75" customHeight="1" x14ac:dyDescent="0.2">
      <c r="A392" s="41"/>
      <c r="B392" s="66"/>
      <c r="C392" s="66"/>
      <c r="D392" s="66"/>
      <c r="E392" s="66"/>
      <c r="F392" s="43"/>
      <c r="G392" s="43"/>
      <c r="H392" s="43"/>
      <c r="I392" s="258"/>
      <c r="J392" s="247"/>
      <c r="K392" s="248"/>
      <c r="L392" s="247"/>
      <c r="M392" s="247"/>
      <c r="N392" s="247"/>
      <c r="O392" s="3"/>
      <c r="P392" s="3"/>
      <c r="Q392" s="3"/>
      <c r="R392" s="3"/>
      <c r="S392" s="3"/>
      <c r="T392" s="3"/>
      <c r="U392" s="3"/>
      <c r="V392" s="3"/>
      <c r="W392" s="3"/>
    </row>
    <row r="393" spans="1:23" s="4" customFormat="1" ht="15.75" customHeight="1" x14ac:dyDescent="0.2">
      <c r="A393" s="41"/>
      <c r="B393" s="301" t="s">
        <v>62</v>
      </c>
      <c r="C393" s="301"/>
      <c r="D393" s="301"/>
      <c r="E393" s="301"/>
      <c r="F393" s="301"/>
      <c r="G393" s="301"/>
      <c r="H393" s="43"/>
      <c r="I393" s="258"/>
      <c r="J393" s="247"/>
      <c r="K393" s="248"/>
      <c r="L393" s="247"/>
      <c r="M393" s="247"/>
      <c r="N393" s="247"/>
      <c r="O393" s="3"/>
      <c r="P393" s="3"/>
      <c r="Q393" s="3"/>
      <c r="R393" s="3"/>
      <c r="S393" s="3"/>
      <c r="T393" s="3"/>
      <c r="U393" s="3"/>
      <c r="V393" s="3"/>
      <c r="W393" s="3"/>
    </row>
    <row r="394" spans="1:23" s="4" customFormat="1" ht="27.75" customHeight="1" x14ac:dyDescent="0.2">
      <c r="A394" s="41"/>
      <c r="B394" s="302" t="s">
        <v>146</v>
      </c>
      <c r="C394" s="302"/>
      <c r="D394" s="302"/>
      <c r="E394" s="302"/>
      <c r="F394" s="303"/>
      <c r="G394" s="54"/>
      <c r="H394" s="43"/>
      <c r="I394" s="258"/>
      <c r="J394" s="247"/>
      <c r="K394" s="248"/>
      <c r="L394" s="247"/>
      <c r="M394" s="247"/>
      <c r="N394" s="247"/>
      <c r="O394" s="3"/>
      <c r="P394" s="3"/>
      <c r="Q394" s="3"/>
      <c r="R394" s="3"/>
      <c r="S394" s="3"/>
      <c r="T394" s="3"/>
      <c r="U394" s="3"/>
      <c r="V394" s="3"/>
      <c r="W394" s="3"/>
    </row>
    <row r="395" spans="1:23" s="4" customFormat="1" ht="27.75" customHeight="1" x14ac:dyDescent="0.2">
      <c r="A395" s="41"/>
      <c r="B395" s="302" t="s">
        <v>147</v>
      </c>
      <c r="C395" s="302"/>
      <c r="D395" s="302"/>
      <c r="E395" s="302"/>
      <c r="F395" s="303"/>
      <c r="G395" s="114" t="str">
        <f>H74</f>
        <v/>
      </c>
      <c r="H395" s="65" t="s">
        <v>152</v>
      </c>
      <c r="I395" s="258"/>
      <c r="J395" s="247"/>
      <c r="K395" s="247"/>
      <c r="L395" s="247"/>
      <c r="M395" s="247"/>
      <c r="N395" s="247"/>
      <c r="O395" s="3"/>
      <c r="P395" s="3"/>
      <c r="Q395" s="3"/>
      <c r="R395" s="3"/>
      <c r="S395" s="3"/>
      <c r="T395" s="3"/>
      <c r="U395" s="3"/>
      <c r="V395" s="3"/>
      <c r="W395" s="3"/>
    </row>
    <row r="396" spans="1:23" s="4" customFormat="1" ht="27.75" customHeight="1" x14ac:dyDescent="0.2">
      <c r="A396" s="41"/>
      <c r="B396" s="302" t="s">
        <v>196</v>
      </c>
      <c r="C396" s="302"/>
      <c r="D396" s="302"/>
      <c r="E396" s="302"/>
      <c r="F396" s="303"/>
      <c r="G396" s="54"/>
      <c r="H396" s="65"/>
      <c r="I396" s="258"/>
      <c r="J396" s="247"/>
      <c r="K396" s="247"/>
      <c r="L396" s="247"/>
      <c r="M396" s="247"/>
      <c r="N396" s="247"/>
      <c r="O396" s="3"/>
      <c r="P396" s="3"/>
      <c r="Q396" s="3"/>
      <c r="R396" s="3"/>
      <c r="S396" s="3"/>
      <c r="T396" s="3"/>
      <c r="U396" s="3"/>
      <c r="V396" s="3"/>
      <c r="W396" s="3"/>
    </row>
    <row r="397" spans="1:23" s="4" customFormat="1" ht="27.75" customHeight="1" x14ac:dyDescent="0.2">
      <c r="A397" s="41"/>
      <c r="B397" s="302" t="s">
        <v>198</v>
      </c>
      <c r="C397" s="302"/>
      <c r="D397" s="302"/>
      <c r="E397" s="302"/>
      <c r="F397" s="303"/>
      <c r="G397" s="54"/>
      <c r="H397" s="43"/>
      <c r="I397" s="258"/>
      <c r="J397" s="247"/>
      <c r="K397" s="248"/>
      <c r="L397" s="247"/>
      <c r="M397" s="247"/>
      <c r="N397" s="247"/>
      <c r="O397" s="3"/>
      <c r="P397" s="3"/>
      <c r="Q397" s="3"/>
      <c r="R397" s="3"/>
      <c r="S397" s="3"/>
      <c r="T397" s="3"/>
      <c r="U397" s="3"/>
      <c r="V397" s="3"/>
      <c r="W397" s="3"/>
    </row>
    <row r="398" spans="1:23" s="4" customFormat="1" ht="27.75" customHeight="1" x14ac:dyDescent="0.2">
      <c r="A398" s="41"/>
      <c r="B398" s="285" t="s">
        <v>148</v>
      </c>
      <c r="C398" s="285"/>
      <c r="D398" s="285"/>
      <c r="E398" s="285"/>
      <c r="F398" s="285"/>
      <c r="G398" s="286"/>
      <c r="H398" s="113" t="str">
        <f>IF(K398=0,"",K398)</f>
        <v/>
      </c>
      <c r="I398" s="258"/>
      <c r="J398" s="247"/>
      <c r="K398" s="248">
        <f>IF(G395="",0,G395)+G397+G394+G396</f>
        <v>0</v>
      </c>
      <c r="L398" s="247"/>
      <c r="M398" s="247"/>
      <c r="N398" s="247"/>
      <c r="O398" s="3"/>
      <c r="P398" s="3"/>
      <c r="Q398" s="3"/>
      <c r="R398" s="3"/>
      <c r="S398" s="3"/>
      <c r="T398" s="3"/>
      <c r="U398" s="3"/>
      <c r="V398" s="3"/>
      <c r="W398" s="3"/>
    </row>
    <row r="399" spans="1:23" s="4" customFormat="1" ht="6.75" customHeight="1" x14ac:dyDescent="0.2">
      <c r="A399" s="41"/>
      <c r="B399" s="66"/>
      <c r="C399" s="66"/>
      <c r="D399" s="66"/>
      <c r="E399" s="66"/>
      <c r="F399" s="43"/>
      <c r="G399" s="43"/>
      <c r="H399" s="43"/>
      <c r="I399" s="258"/>
      <c r="J399" s="247"/>
      <c r="K399" s="248"/>
      <c r="L399" s="247"/>
      <c r="M399" s="247"/>
      <c r="N399" s="247"/>
      <c r="O399" s="3"/>
      <c r="P399" s="3"/>
      <c r="Q399" s="3"/>
      <c r="R399" s="3"/>
      <c r="S399" s="3"/>
      <c r="T399" s="3"/>
      <c r="U399" s="3"/>
      <c r="V399" s="3"/>
      <c r="W399" s="3"/>
    </row>
    <row r="400" spans="1:23" s="4" customFormat="1" ht="15.75" x14ac:dyDescent="0.2">
      <c r="A400" s="41"/>
      <c r="B400" s="301" t="s">
        <v>63</v>
      </c>
      <c r="C400" s="301"/>
      <c r="D400" s="301"/>
      <c r="E400" s="301"/>
      <c r="F400" s="43"/>
      <c r="G400" s="43"/>
      <c r="H400" s="43"/>
      <c r="I400" s="258"/>
      <c r="J400" s="247"/>
      <c r="K400" s="248"/>
      <c r="L400" s="247"/>
      <c r="M400" s="247"/>
      <c r="N400" s="247"/>
      <c r="O400" s="3"/>
      <c r="P400" s="3"/>
      <c r="Q400" s="3"/>
      <c r="R400" s="3"/>
      <c r="S400" s="3"/>
      <c r="T400" s="3"/>
      <c r="U400" s="3"/>
      <c r="V400" s="3"/>
      <c r="W400" s="3"/>
    </row>
    <row r="401" spans="1:23" s="4" customFormat="1" ht="27.75" customHeight="1" x14ac:dyDescent="0.2">
      <c r="A401" s="41"/>
      <c r="B401" s="302" t="s">
        <v>203</v>
      </c>
      <c r="C401" s="302"/>
      <c r="D401" s="302"/>
      <c r="E401" s="302"/>
      <c r="F401" s="303"/>
      <c r="G401" s="54"/>
      <c r="H401" s="43"/>
      <c r="I401" s="258"/>
      <c r="J401" s="247"/>
      <c r="K401" s="248"/>
      <c r="L401" s="247"/>
      <c r="M401" s="247"/>
      <c r="N401" s="247"/>
      <c r="O401" s="3"/>
      <c r="P401" s="3"/>
      <c r="Q401" s="3"/>
      <c r="R401" s="3"/>
      <c r="S401" s="3"/>
      <c r="T401" s="3"/>
      <c r="U401" s="3"/>
      <c r="V401" s="3"/>
      <c r="W401" s="3"/>
    </row>
    <row r="402" spans="1:23" s="4" customFormat="1" ht="31.5" customHeight="1" x14ac:dyDescent="0.2">
      <c r="A402" s="41"/>
      <c r="B402" s="321" t="s">
        <v>230</v>
      </c>
      <c r="C402" s="302"/>
      <c r="D402" s="302"/>
      <c r="E402" s="302"/>
      <c r="F402" s="303"/>
      <c r="G402" s="54"/>
      <c r="H402" s="43"/>
      <c r="I402" s="258"/>
      <c r="J402" s="247"/>
      <c r="K402" s="248"/>
      <c r="L402" s="247"/>
      <c r="M402" s="247"/>
      <c r="N402" s="247"/>
      <c r="O402" s="3"/>
      <c r="P402" s="3"/>
      <c r="Q402" s="3"/>
      <c r="R402" s="3"/>
      <c r="S402" s="3"/>
      <c r="T402" s="3"/>
      <c r="U402" s="3"/>
      <c r="V402" s="3"/>
      <c r="W402" s="3"/>
    </row>
    <row r="403" spans="1:23" s="4" customFormat="1" ht="27.75" customHeight="1" x14ac:dyDescent="0.2">
      <c r="A403" s="41"/>
      <c r="B403" s="285" t="s">
        <v>149</v>
      </c>
      <c r="C403" s="285"/>
      <c r="D403" s="285"/>
      <c r="E403" s="285"/>
      <c r="F403" s="285"/>
      <c r="G403" s="286"/>
      <c r="H403" s="113" t="str">
        <f>IF(G402+G401+G400=0,"",G402+G401+G400)</f>
        <v/>
      </c>
      <c r="I403" s="258"/>
      <c r="J403" s="247"/>
      <c r="K403" s="248"/>
      <c r="L403" s="247"/>
      <c r="M403" s="247"/>
      <c r="N403" s="247"/>
      <c r="O403" s="3"/>
      <c r="P403" s="3"/>
      <c r="Q403" s="3"/>
      <c r="R403" s="3"/>
      <c r="S403" s="3"/>
      <c r="T403" s="3"/>
      <c r="U403" s="3"/>
      <c r="V403" s="3"/>
      <c r="W403" s="3"/>
    </row>
    <row r="404" spans="1:23" s="4" customFormat="1" ht="6.75" customHeight="1" thickBot="1" x14ac:dyDescent="0.25">
      <c r="A404" s="41"/>
      <c r="B404" s="66"/>
      <c r="C404" s="66"/>
      <c r="D404" s="66"/>
      <c r="E404" s="66"/>
      <c r="F404" s="43"/>
      <c r="G404" s="43"/>
      <c r="H404" s="62"/>
      <c r="I404" s="258"/>
      <c r="J404" s="247"/>
      <c r="K404" s="248"/>
      <c r="L404" s="247"/>
      <c r="M404" s="247"/>
      <c r="N404" s="247"/>
      <c r="O404" s="3"/>
      <c r="P404" s="3"/>
      <c r="Q404" s="3"/>
      <c r="R404" s="3"/>
      <c r="S404" s="3"/>
      <c r="T404" s="3"/>
      <c r="U404" s="3"/>
      <c r="V404" s="3"/>
      <c r="W404" s="3"/>
    </row>
    <row r="405" spans="1:23" s="4" customFormat="1" ht="27.75" customHeight="1" thickTop="1" thickBot="1" x14ac:dyDescent="0.25">
      <c r="A405" s="41"/>
      <c r="B405" s="285" t="s">
        <v>150</v>
      </c>
      <c r="C405" s="285"/>
      <c r="D405" s="285"/>
      <c r="E405" s="285"/>
      <c r="F405" s="285"/>
      <c r="G405" s="290"/>
      <c r="H405" s="107" t="str">
        <f>IF(K405=0,"",K405)</f>
        <v/>
      </c>
      <c r="I405" s="258"/>
      <c r="J405" s="247"/>
      <c r="K405" s="248">
        <f>IF(H403="",0,H403)+IF(H398="",0,H398)</f>
        <v>0</v>
      </c>
      <c r="L405" s="247"/>
      <c r="M405" s="247"/>
      <c r="N405" s="247"/>
      <c r="O405" s="3"/>
      <c r="P405" s="3"/>
      <c r="Q405" s="3"/>
      <c r="R405" s="3"/>
      <c r="S405" s="3"/>
      <c r="T405" s="3"/>
      <c r="U405" s="3"/>
      <c r="V405" s="3"/>
      <c r="W405" s="3"/>
    </row>
    <row r="406" spans="1:23" s="4" customFormat="1" ht="6.75" customHeight="1" thickTop="1" x14ac:dyDescent="0.2">
      <c r="A406" s="41"/>
      <c r="B406" s="66"/>
      <c r="C406" s="66"/>
      <c r="D406" s="66"/>
      <c r="E406" s="66"/>
      <c r="F406" s="43"/>
      <c r="G406" s="43"/>
      <c r="H406" s="43"/>
      <c r="I406" s="258"/>
      <c r="J406" s="247"/>
      <c r="K406" s="248"/>
      <c r="L406" s="247"/>
      <c r="M406" s="247"/>
      <c r="N406" s="247"/>
      <c r="O406" s="3"/>
      <c r="P406" s="3"/>
      <c r="Q406" s="3"/>
      <c r="R406" s="3"/>
      <c r="S406" s="3"/>
      <c r="T406" s="3"/>
      <c r="U406" s="3"/>
      <c r="V406" s="3"/>
      <c r="W406" s="3"/>
    </row>
    <row r="407" spans="1:23" s="4" customFormat="1" ht="6.75" customHeight="1" x14ac:dyDescent="0.2">
      <c r="A407" s="41"/>
      <c r="B407" s="66"/>
      <c r="C407" s="66"/>
      <c r="D407" s="66"/>
      <c r="E407" s="66"/>
      <c r="F407" s="43"/>
      <c r="G407" s="43"/>
      <c r="H407" s="43"/>
      <c r="I407" s="258"/>
      <c r="J407" s="247"/>
      <c r="K407" s="248"/>
      <c r="L407" s="247"/>
      <c r="M407" s="247"/>
      <c r="N407" s="247"/>
      <c r="O407" s="3"/>
      <c r="P407" s="3"/>
      <c r="Q407" s="3"/>
      <c r="R407" s="3"/>
      <c r="S407" s="3"/>
      <c r="T407" s="3"/>
      <c r="U407" s="3"/>
      <c r="V407" s="3"/>
      <c r="W407" s="3"/>
    </row>
    <row r="408" spans="1:23" s="4" customFormat="1" ht="6.75" customHeight="1" x14ac:dyDescent="0.2">
      <c r="A408" s="41"/>
      <c r="B408" s="66"/>
      <c r="C408" s="66"/>
      <c r="D408" s="66"/>
      <c r="E408" s="66"/>
      <c r="F408" s="43"/>
      <c r="G408" s="43"/>
      <c r="H408" s="43"/>
      <c r="I408" s="258"/>
      <c r="J408" s="247"/>
      <c r="K408" s="248"/>
      <c r="L408" s="247"/>
      <c r="M408" s="247"/>
      <c r="N408" s="247"/>
      <c r="O408" s="3"/>
      <c r="P408" s="3"/>
      <c r="Q408" s="3"/>
      <c r="R408" s="3"/>
      <c r="S408" s="3"/>
      <c r="T408" s="3"/>
      <c r="U408" s="3"/>
      <c r="V408" s="3"/>
      <c r="W408" s="3"/>
    </row>
    <row r="409" spans="1:23" s="4" customFormat="1" ht="6.75" customHeight="1" x14ac:dyDescent="0.2">
      <c r="A409" s="41"/>
      <c r="B409" s="66"/>
      <c r="C409" s="66"/>
      <c r="D409" s="66"/>
      <c r="E409" s="66"/>
      <c r="F409" s="43"/>
      <c r="G409" s="43"/>
      <c r="H409" s="43"/>
      <c r="I409" s="258"/>
      <c r="J409" s="247"/>
      <c r="K409" s="248"/>
      <c r="L409" s="247"/>
      <c r="M409" s="247"/>
      <c r="N409" s="247"/>
      <c r="O409" s="3"/>
      <c r="P409" s="3"/>
      <c r="Q409" s="3"/>
      <c r="R409" s="3"/>
      <c r="S409" s="3"/>
      <c r="T409" s="3"/>
      <c r="U409" s="3"/>
      <c r="V409" s="3"/>
      <c r="W409" s="3"/>
    </row>
    <row r="410" spans="1:23" s="4" customFormat="1" ht="15.75" x14ac:dyDescent="0.2">
      <c r="A410" s="41"/>
      <c r="B410" s="287" t="s">
        <v>218</v>
      </c>
      <c r="C410" s="288"/>
      <c r="D410" s="288"/>
      <c r="E410" s="288"/>
      <c r="F410" s="288"/>
      <c r="G410" s="288"/>
      <c r="H410" s="289"/>
      <c r="I410" s="258"/>
      <c r="J410" s="247"/>
      <c r="K410" s="248"/>
      <c r="L410" s="247"/>
      <c r="M410" s="247"/>
      <c r="N410" s="247"/>
      <c r="O410" s="3"/>
      <c r="P410" s="3"/>
      <c r="Q410" s="3"/>
      <c r="R410" s="3"/>
      <c r="S410" s="3"/>
      <c r="T410" s="3"/>
      <c r="U410" s="3"/>
      <c r="V410" s="3"/>
      <c r="W410" s="3"/>
    </row>
    <row r="411" spans="1:23" s="4" customFormat="1" ht="6.75" customHeight="1" x14ac:dyDescent="0.2">
      <c r="A411" s="41"/>
      <c r="B411" s="66"/>
      <c r="C411" s="66"/>
      <c r="D411" s="66"/>
      <c r="E411" s="66"/>
      <c r="F411" s="43"/>
      <c r="G411" s="43"/>
      <c r="H411" s="43"/>
      <c r="I411" s="258"/>
      <c r="J411" s="247"/>
      <c r="K411" s="248"/>
      <c r="L411" s="247"/>
      <c r="M411" s="247"/>
      <c r="N411" s="247"/>
      <c r="O411" s="3"/>
      <c r="P411" s="3"/>
      <c r="Q411" s="3"/>
      <c r="R411" s="3"/>
      <c r="S411" s="3"/>
      <c r="T411" s="3"/>
      <c r="U411" s="3"/>
      <c r="V411" s="3"/>
      <c r="W411" s="3"/>
    </row>
    <row r="412" spans="1:23" s="4" customFormat="1" ht="27.75" customHeight="1" x14ac:dyDescent="0.2">
      <c r="A412" s="41"/>
      <c r="B412" s="285" t="s">
        <v>151</v>
      </c>
      <c r="C412" s="285"/>
      <c r="D412" s="285"/>
      <c r="E412" s="285"/>
      <c r="F412" s="286"/>
      <c r="G412" s="54"/>
      <c r="H412" s="43"/>
      <c r="I412" s="258"/>
      <c r="J412" s="247"/>
      <c r="K412" s="248"/>
      <c r="L412" s="247"/>
      <c r="M412" s="247"/>
      <c r="N412" s="247"/>
      <c r="O412" s="3"/>
      <c r="P412" s="3"/>
      <c r="Q412" s="3"/>
      <c r="R412" s="3"/>
      <c r="S412" s="3"/>
      <c r="T412" s="3"/>
      <c r="U412" s="3"/>
      <c r="V412" s="3"/>
      <c r="W412" s="3"/>
    </row>
    <row r="413" spans="1:23" s="4" customFormat="1" ht="6.75" customHeight="1" x14ac:dyDescent="0.2">
      <c r="A413" s="41"/>
      <c r="B413" s="66"/>
      <c r="C413" s="66"/>
      <c r="D413" s="66"/>
      <c r="E413" s="66"/>
      <c r="F413" s="43"/>
      <c r="G413" s="62"/>
      <c r="H413" s="43"/>
      <c r="I413" s="258"/>
      <c r="J413" s="247"/>
      <c r="K413" s="248"/>
      <c r="L413" s="247"/>
      <c r="M413" s="247"/>
      <c r="N413" s="247"/>
      <c r="O413" s="3"/>
      <c r="P413" s="3"/>
      <c r="Q413" s="3"/>
      <c r="R413" s="3"/>
      <c r="S413" s="3"/>
      <c r="T413" s="3"/>
      <c r="U413" s="3"/>
      <c r="V413" s="3"/>
      <c r="W413" s="3"/>
    </row>
    <row r="414" spans="1:23" s="4" customFormat="1" ht="27.75" customHeight="1" x14ac:dyDescent="0.2">
      <c r="A414" s="41"/>
      <c r="B414" s="285" t="s">
        <v>200</v>
      </c>
      <c r="C414" s="285"/>
      <c r="D414" s="285"/>
      <c r="E414" s="285"/>
      <c r="F414" s="285"/>
      <c r="G414" s="85"/>
      <c r="H414" s="43"/>
      <c r="I414" s="258"/>
      <c r="J414" s="247"/>
      <c r="K414" s="248"/>
      <c r="L414" s="247"/>
      <c r="M414" s="247"/>
      <c r="N414" s="247"/>
      <c r="O414" s="3"/>
      <c r="P414" s="3"/>
      <c r="Q414" s="3"/>
      <c r="R414" s="3"/>
      <c r="S414" s="3"/>
      <c r="T414" s="3"/>
      <c r="U414" s="3"/>
      <c r="V414" s="3"/>
      <c r="W414" s="3"/>
    </row>
    <row r="415" spans="1:23" s="4" customFormat="1" ht="27.75" customHeight="1" x14ac:dyDescent="0.2">
      <c r="A415" s="41"/>
      <c r="B415" s="302" t="s">
        <v>204</v>
      </c>
      <c r="C415" s="302"/>
      <c r="D415" s="302"/>
      <c r="E415" s="302"/>
      <c r="F415" s="303"/>
      <c r="G415" s="54"/>
      <c r="H415" s="43"/>
      <c r="I415" s="258"/>
      <c r="J415" s="247"/>
      <c r="K415" s="248"/>
      <c r="L415" s="247"/>
      <c r="M415" s="247"/>
      <c r="N415" s="247"/>
      <c r="O415" s="3"/>
      <c r="P415" s="3"/>
      <c r="Q415" s="3"/>
      <c r="R415" s="3"/>
      <c r="S415" s="3"/>
      <c r="T415" s="3"/>
      <c r="U415" s="3"/>
      <c r="V415" s="3"/>
      <c r="W415" s="3"/>
    </row>
    <row r="416" spans="1:23" s="4" customFormat="1" ht="31.5" customHeight="1" x14ac:dyDescent="0.2">
      <c r="A416" s="41"/>
      <c r="B416" s="321" t="s">
        <v>199</v>
      </c>
      <c r="C416" s="302"/>
      <c r="D416" s="302"/>
      <c r="E416" s="302"/>
      <c r="F416" s="303"/>
      <c r="G416" s="54"/>
      <c r="H416" s="43"/>
      <c r="I416" s="258"/>
      <c r="J416" s="247"/>
      <c r="K416" s="248"/>
      <c r="L416" s="247"/>
      <c r="M416" s="247"/>
      <c r="N416" s="247"/>
      <c r="O416" s="3"/>
      <c r="P416" s="3"/>
      <c r="Q416" s="3"/>
      <c r="R416" s="3"/>
      <c r="S416" s="3"/>
      <c r="T416" s="3"/>
      <c r="U416" s="3"/>
      <c r="V416" s="3"/>
      <c r="W416" s="3"/>
    </row>
    <row r="417" spans="1:23" s="4" customFormat="1" ht="6.75" customHeight="1" thickBot="1" x14ac:dyDescent="0.25">
      <c r="A417" s="41"/>
      <c r="B417" s="66"/>
      <c r="C417" s="66"/>
      <c r="D417" s="66"/>
      <c r="E417" s="66"/>
      <c r="F417" s="43"/>
      <c r="G417" s="43"/>
      <c r="H417" s="43"/>
      <c r="I417" s="258"/>
      <c r="J417" s="247"/>
      <c r="K417" s="248"/>
      <c r="L417" s="247"/>
      <c r="M417" s="247"/>
      <c r="N417" s="247"/>
      <c r="O417" s="3"/>
      <c r="P417" s="3"/>
      <c r="Q417" s="3"/>
      <c r="R417" s="3"/>
      <c r="S417" s="3"/>
      <c r="T417" s="3"/>
      <c r="U417" s="3"/>
      <c r="V417" s="3"/>
      <c r="W417" s="3"/>
    </row>
    <row r="418" spans="1:23" s="4" customFormat="1" ht="27.75" customHeight="1" thickTop="1" thickBot="1" x14ac:dyDescent="0.25">
      <c r="A418" s="41"/>
      <c r="B418" s="285" t="s">
        <v>219</v>
      </c>
      <c r="C418" s="285"/>
      <c r="D418" s="285"/>
      <c r="E418" s="285"/>
      <c r="F418" s="285"/>
      <c r="G418" s="290"/>
      <c r="H418" s="107" t="str">
        <f>IF(G416+G415+G412=0,"",G416+G415+G412)</f>
        <v/>
      </c>
      <c r="I418" s="258"/>
      <c r="J418" s="247"/>
      <c r="K418" s="248"/>
      <c r="L418" s="247"/>
      <c r="M418" s="247"/>
      <c r="N418" s="247"/>
      <c r="O418" s="3"/>
      <c r="P418" s="3"/>
      <c r="Q418" s="3"/>
      <c r="R418" s="3"/>
      <c r="S418" s="3"/>
      <c r="T418" s="3"/>
      <c r="U418" s="3"/>
      <c r="V418" s="3"/>
      <c r="W418" s="3"/>
    </row>
    <row r="419" spans="1:23" ht="22.5" customHeight="1" thickTop="1" thickBot="1" x14ac:dyDescent="0.25">
      <c r="A419" s="67"/>
      <c r="B419" s="94"/>
      <c r="C419" s="94"/>
      <c r="D419" s="94"/>
      <c r="E419" s="94"/>
      <c r="F419" s="65"/>
      <c r="G419" s="65"/>
      <c r="H419" s="65"/>
      <c r="I419" s="260"/>
    </row>
    <row r="420" spans="1:23" ht="44.25" customHeight="1" thickTop="1" thickBot="1" x14ac:dyDescent="0.25">
      <c r="A420" s="67"/>
      <c r="B420" s="308" t="s">
        <v>82</v>
      </c>
      <c r="C420" s="309"/>
      <c r="D420" s="309"/>
      <c r="E420" s="310"/>
      <c r="F420" s="327" t="str">
        <f>IF(K420=0,"",K420)</f>
        <v/>
      </c>
      <c r="G420" s="328"/>
      <c r="H420" s="329"/>
      <c r="I420" s="260"/>
      <c r="K420" s="243">
        <f>IF(H418="",0,H418)+IF(H405="",0,H405)+IF(H385="",0,H385)+IF(H371="",0,H371)+IF(H324="",0,H324)</f>
        <v>0</v>
      </c>
    </row>
    <row r="421" spans="1:23" ht="44.25" hidden="1" customHeight="1" thickTop="1" thickBot="1" x14ac:dyDescent="0.25">
      <c r="A421" s="67"/>
      <c r="B421" s="26"/>
      <c r="C421" s="26"/>
      <c r="D421" s="26"/>
      <c r="E421" s="26"/>
      <c r="F421" s="25"/>
      <c r="G421" s="25"/>
      <c r="H421" s="25"/>
      <c r="I421" s="260"/>
    </row>
    <row r="422" spans="1:23" ht="38.25" hidden="1" customHeight="1" thickTop="1" x14ac:dyDescent="0.2">
      <c r="A422" s="67"/>
      <c r="B422" s="26"/>
      <c r="C422" s="26"/>
      <c r="D422" s="26"/>
      <c r="E422" s="26"/>
      <c r="F422" s="25"/>
      <c r="G422" s="25"/>
      <c r="H422" s="25"/>
      <c r="I422" s="260"/>
    </row>
    <row r="423" spans="1:23" ht="22.35" customHeight="1" thickTop="1" x14ac:dyDescent="0.2">
      <c r="A423" s="293" t="s">
        <v>11</v>
      </c>
      <c r="B423" s="293"/>
      <c r="C423" s="293"/>
      <c r="D423" s="293"/>
      <c r="E423" s="293"/>
      <c r="F423" s="293"/>
      <c r="G423" s="293"/>
      <c r="H423" s="293"/>
      <c r="I423" s="293"/>
    </row>
    <row r="424" spans="1:23" ht="22.35" customHeight="1" x14ac:dyDescent="0.2">
      <c r="A424" s="98"/>
      <c r="B424" s="98"/>
      <c r="C424" s="98"/>
      <c r="D424" s="98"/>
      <c r="E424" s="98"/>
      <c r="F424" s="98"/>
      <c r="G424" s="98"/>
      <c r="H424" s="98"/>
      <c r="I424" s="261"/>
    </row>
    <row r="425" spans="1:23" ht="16.350000000000001" customHeight="1" x14ac:dyDescent="0.2">
      <c r="A425" s="67"/>
      <c r="B425" s="287" t="s">
        <v>29</v>
      </c>
      <c r="C425" s="288"/>
      <c r="D425" s="288"/>
      <c r="E425" s="288"/>
      <c r="F425" s="288"/>
      <c r="G425" s="288"/>
      <c r="H425" s="289"/>
      <c r="I425" s="260"/>
    </row>
    <row r="426" spans="1:23" ht="6.75" customHeight="1" x14ac:dyDescent="0.2">
      <c r="A426" s="67"/>
      <c r="B426" s="99"/>
      <c r="C426" s="99"/>
      <c r="D426" s="99"/>
      <c r="E426" s="99"/>
      <c r="F426" s="86"/>
      <c r="G426" s="86"/>
      <c r="H426" s="86"/>
      <c r="I426" s="260"/>
    </row>
    <row r="427" spans="1:23" ht="18" customHeight="1" x14ac:dyDescent="0.2">
      <c r="A427" s="67"/>
      <c r="B427" s="297" t="s">
        <v>220</v>
      </c>
      <c r="C427" s="297"/>
      <c r="D427" s="297"/>
      <c r="E427" s="297"/>
      <c r="F427" s="297"/>
      <c r="G427" s="297"/>
      <c r="H427" s="297"/>
      <c r="I427" s="260"/>
      <c r="J427" s="262"/>
      <c r="K427" s="263"/>
      <c r="L427" s="262"/>
      <c r="M427" s="262"/>
      <c r="N427" s="262"/>
    </row>
    <row r="428" spans="1:23" ht="6.75" customHeight="1" x14ac:dyDescent="0.2">
      <c r="A428" s="67"/>
      <c r="B428" s="99"/>
      <c r="C428" s="99"/>
      <c r="D428" s="99"/>
      <c r="E428" s="99"/>
      <c r="F428" s="86"/>
      <c r="G428" s="86"/>
      <c r="H428" s="86"/>
      <c r="I428" s="260"/>
      <c r="J428" s="262"/>
      <c r="K428" s="263"/>
      <c r="L428" s="262"/>
      <c r="M428" s="262"/>
      <c r="N428" s="262"/>
    </row>
    <row r="429" spans="1:23" ht="27.75" customHeight="1" x14ac:dyDescent="0.2">
      <c r="A429" s="67"/>
      <c r="B429" s="285" t="s">
        <v>20</v>
      </c>
      <c r="C429" s="285"/>
      <c r="D429" s="285"/>
      <c r="E429" s="285"/>
      <c r="F429" s="285"/>
      <c r="G429" s="286"/>
      <c r="H429" s="114" t="str">
        <f>G74</f>
        <v/>
      </c>
      <c r="I429" s="260"/>
      <c r="J429" s="262"/>
      <c r="K429" s="243">
        <f>IF(H429="",0,H429)</f>
        <v>0</v>
      </c>
      <c r="L429" s="262"/>
      <c r="M429" s="262"/>
      <c r="N429" s="262"/>
    </row>
    <row r="430" spans="1:23" ht="27.75" customHeight="1" x14ac:dyDescent="0.2">
      <c r="A430" s="67"/>
      <c r="B430" s="87" t="s">
        <v>64</v>
      </c>
      <c r="C430" s="325" t="s">
        <v>21</v>
      </c>
      <c r="D430" s="325"/>
      <c r="E430" s="325"/>
      <c r="F430" s="326"/>
      <c r="G430" s="114" t="str">
        <f>H324</f>
        <v/>
      </c>
      <c r="H430" s="65"/>
      <c r="I430" s="260"/>
      <c r="J430" s="262"/>
      <c r="K430" s="263"/>
      <c r="L430" s="262"/>
      <c r="M430" s="262"/>
      <c r="N430" s="262"/>
    </row>
    <row r="431" spans="1:23" ht="27.75" customHeight="1" x14ac:dyDescent="0.2">
      <c r="A431" s="67"/>
      <c r="B431" s="87" t="s">
        <v>65</v>
      </c>
      <c r="C431" s="325" t="s">
        <v>22</v>
      </c>
      <c r="D431" s="325"/>
      <c r="E431" s="325"/>
      <c r="F431" s="326"/>
      <c r="G431" s="114">
        <f>H371</f>
        <v>0</v>
      </c>
      <c r="H431" s="65"/>
      <c r="I431" s="260"/>
      <c r="J431" s="262"/>
      <c r="K431" s="263"/>
      <c r="L431" s="262"/>
      <c r="M431" s="262"/>
      <c r="N431" s="262"/>
    </row>
    <row r="432" spans="1:23" ht="27.75" customHeight="1" x14ac:dyDescent="0.2">
      <c r="A432" s="67"/>
      <c r="B432" s="87" t="s">
        <v>66</v>
      </c>
      <c r="C432" s="325" t="s">
        <v>23</v>
      </c>
      <c r="D432" s="325"/>
      <c r="E432" s="325"/>
      <c r="F432" s="326"/>
      <c r="G432" s="114" t="str">
        <f>H385</f>
        <v/>
      </c>
      <c r="H432" s="65"/>
      <c r="I432" s="260"/>
      <c r="J432" s="262"/>
      <c r="K432" s="263"/>
      <c r="L432" s="262"/>
      <c r="M432" s="262"/>
      <c r="N432" s="262"/>
    </row>
    <row r="433" spans="1:23" ht="27.75" customHeight="1" x14ac:dyDescent="0.2">
      <c r="A433" s="67"/>
      <c r="B433" s="285" t="s">
        <v>4</v>
      </c>
      <c r="C433" s="285"/>
      <c r="D433" s="285"/>
      <c r="E433" s="285"/>
      <c r="F433" s="285"/>
      <c r="G433" s="286"/>
      <c r="H433" s="114" t="str">
        <f>IF(K433=0,"",K433)</f>
        <v/>
      </c>
      <c r="I433" s="260"/>
      <c r="J433" s="262"/>
      <c r="K433" s="243">
        <f>IF(G432="",0,G432)+IF(G431="",0,G431)+IF(G430="",0,G430)</f>
        <v>0</v>
      </c>
      <c r="L433" s="262"/>
      <c r="M433" s="262"/>
      <c r="N433" s="262"/>
    </row>
    <row r="434" spans="1:23" ht="6.75" customHeight="1" x14ac:dyDescent="0.2">
      <c r="A434" s="67"/>
      <c r="B434" s="99"/>
      <c r="C434" s="99"/>
      <c r="D434" s="99"/>
      <c r="E434" s="99"/>
      <c r="F434" s="86"/>
      <c r="G434" s="86"/>
      <c r="H434" s="62"/>
      <c r="I434" s="260"/>
      <c r="J434" s="262"/>
      <c r="K434" s="263"/>
      <c r="L434" s="262"/>
      <c r="M434" s="262"/>
      <c r="N434" s="262"/>
    </row>
    <row r="435" spans="1:23" ht="27.75" customHeight="1" x14ac:dyDescent="0.2">
      <c r="A435" s="67"/>
      <c r="B435" s="285" t="s">
        <v>3</v>
      </c>
      <c r="C435" s="285"/>
      <c r="D435" s="285"/>
      <c r="E435" s="285"/>
      <c r="F435" s="285"/>
      <c r="G435" s="286"/>
      <c r="H435" s="114" t="str">
        <f>IF(G394="","",G394)</f>
        <v/>
      </c>
      <c r="I435" s="260"/>
      <c r="J435" s="262"/>
      <c r="K435" s="243">
        <f>IF(H435="",0,H435)</f>
        <v>0</v>
      </c>
      <c r="L435" s="262"/>
      <c r="M435" s="262"/>
      <c r="N435" s="262"/>
    </row>
    <row r="436" spans="1:23" ht="6.75" customHeight="1" x14ac:dyDescent="0.2">
      <c r="A436" s="67"/>
      <c r="B436" s="99"/>
      <c r="C436" s="99"/>
      <c r="D436" s="99"/>
      <c r="E436" s="99"/>
      <c r="F436" s="86"/>
      <c r="G436" s="86"/>
      <c r="H436" s="62"/>
      <c r="I436" s="260"/>
      <c r="J436" s="262"/>
      <c r="K436" s="263"/>
      <c r="L436" s="262"/>
      <c r="M436" s="262"/>
      <c r="N436" s="262"/>
    </row>
    <row r="437" spans="1:23" ht="27.75" customHeight="1" x14ac:dyDescent="0.2">
      <c r="A437" s="67"/>
      <c r="B437" s="285" t="s">
        <v>195</v>
      </c>
      <c r="C437" s="285"/>
      <c r="D437" s="285"/>
      <c r="E437" s="285"/>
      <c r="F437" s="285"/>
      <c r="G437" s="286"/>
      <c r="H437" s="114" t="str">
        <f>IF(G396="","",G396)</f>
        <v/>
      </c>
      <c r="I437" s="260"/>
      <c r="J437" s="262"/>
      <c r="K437" s="243">
        <f>IF(H437="",0,H437)</f>
        <v>0</v>
      </c>
      <c r="L437" s="262"/>
      <c r="M437" s="262"/>
      <c r="N437" s="262"/>
    </row>
    <row r="438" spans="1:23" ht="6.75" customHeight="1" thickBot="1" x14ac:dyDescent="0.25">
      <c r="A438" s="67"/>
      <c r="B438" s="99"/>
      <c r="C438" s="99"/>
      <c r="D438" s="99"/>
      <c r="E438" s="99"/>
      <c r="F438" s="86"/>
      <c r="G438" s="86"/>
      <c r="H438" s="62"/>
      <c r="I438" s="260"/>
      <c r="J438" s="262"/>
      <c r="K438" s="263"/>
      <c r="L438" s="262"/>
      <c r="M438" s="262"/>
      <c r="N438" s="262"/>
    </row>
    <row r="439" spans="1:23" ht="27.75" customHeight="1" thickTop="1" thickBot="1" x14ac:dyDescent="0.25">
      <c r="A439" s="67"/>
      <c r="B439" s="306" t="s">
        <v>36</v>
      </c>
      <c r="C439" s="306"/>
      <c r="D439" s="306"/>
      <c r="E439" s="306"/>
      <c r="F439" s="306"/>
      <c r="G439" s="339"/>
      <c r="H439" s="118" t="str">
        <f>IF(K429+K433+K435+K437=0,"",IF(OR(K429=0,K433+K435+K437=0),0,K429/(K433+K435+K437)))</f>
        <v/>
      </c>
      <c r="I439" s="260"/>
      <c r="J439" s="262"/>
      <c r="K439" s="263"/>
      <c r="L439" s="262"/>
      <c r="M439" s="262"/>
      <c r="N439" s="262"/>
    </row>
    <row r="440" spans="1:23" ht="6.75" customHeight="1" thickTop="1" x14ac:dyDescent="0.2">
      <c r="A440" s="67"/>
      <c r="B440" s="94"/>
      <c r="C440" s="94"/>
      <c r="D440" s="94"/>
      <c r="E440" s="94"/>
      <c r="F440" s="65"/>
      <c r="G440" s="65"/>
      <c r="H440" s="65"/>
      <c r="I440" s="260"/>
      <c r="J440" s="262"/>
      <c r="K440" s="263"/>
      <c r="L440" s="262"/>
      <c r="M440" s="262"/>
      <c r="N440" s="262"/>
    </row>
    <row r="441" spans="1:23" ht="6.75" customHeight="1" x14ac:dyDescent="0.2">
      <c r="A441" s="67"/>
      <c r="B441" s="94"/>
      <c r="C441" s="94"/>
      <c r="D441" s="94"/>
      <c r="E441" s="94"/>
      <c r="F441" s="65"/>
      <c r="G441" s="65"/>
      <c r="H441" s="65"/>
      <c r="I441" s="260"/>
      <c r="J441" s="262"/>
      <c r="K441" s="263"/>
      <c r="L441" s="262"/>
      <c r="M441" s="262"/>
      <c r="N441" s="262"/>
    </row>
    <row r="442" spans="1:23" ht="18" customHeight="1" x14ac:dyDescent="0.2">
      <c r="A442" s="67"/>
      <c r="B442" s="297" t="s">
        <v>221</v>
      </c>
      <c r="C442" s="297"/>
      <c r="D442" s="297"/>
      <c r="E442" s="297"/>
      <c r="F442" s="297"/>
      <c r="G442" s="297"/>
      <c r="H442" s="297"/>
      <c r="I442" s="260"/>
      <c r="J442" s="262"/>
      <c r="K442" s="263"/>
      <c r="L442" s="262"/>
      <c r="M442" s="262"/>
      <c r="N442" s="262"/>
    </row>
    <row r="443" spans="1:23" ht="6.75" customHeight="1" x14ac:dyDescent="0.2">
      <c r="A443" s="67"/>
      <c r="B443" s="94"/>
      <c r="C443" s="94"/>
      <c r="D443" s="94"/>
      <c r="E443" s="94"/>
      <c r="F443" s="65"/>
      <c r="G443" s="65"/>
      <c r="H443" s="65"/>
      <c r="I443" s="260"/>
      <c r="J443" s="262"/>
      <c r="K443" s="263"/>
      <c r="L443" s="262"/>
      <c r="M443" s="262"/>
      <c r="N443" s="262"/>
    </row>
    <row r="444" spans="1:23" ht="6.75" customHeight="1" x14ac:dyDescent="0.2">
      <c r="A444" s="67"/>
      <c r="B444" s="94"/>
      <c r="C444" s="94"/>
      <c r="D444" s="94"/>
      <c r="E444" s="94"/>
      <c r="F444" s="65"/>
      <c r="G444" s="65"/>
      <c r="H444" s="65"/>
      <c r="I444" s="260"/>
      <c r="J444" s="262"/>
      <c r="K444" s="263"/>
      <c r="L444" s="262"/>
      <c r="M444" s="262"/>
      <c r="N444" s="262"/>
    </row>
    <row r="445" spans="1:23" s="14" customFormat="1" ht="28.5" customHeight="1" x14ac:dyDescent="0.2">
      <c r="A445" s="68"/>
      <c r="B445" s="304" t="str">
        <f>G74</f>
        <v/>
      </c>
      <c r="C445" s="304"/>
      <c r="D445" s="283" t="str">
        <f>IF(K433=0,"",K433)</f>
        <v/>
      </c>
      <c r="E445" s="90" t="s">
        <v>15</v>
      </c>
      <c r="F445" s="283" t="str">
        <f>IF(G394="","",G394)</f>
        <v/>
      </c>
      <c r="G445" s="90" t="s">
        <v>15</v>
      </c>
      <c r="H445" s="284" t="str">
        <f>IF(G396="","",G396)</f>
        <v/>
      </c>
      <c r="I445" s="264"/>
      <c r="J445" s="265"/>
      <c r="K445" s="266"/>
      <c r="L445" s="265"/>
      <c r="M445" s="265"/>
      <c r="N445" s="265"/>
      <c r="O445" s="13"/>
      <c r="P445" s="13"/>
      <c r="Q445" s="13"/>
      <c r="R445" s="13"/>
      <c r="S445" s="13"/>
      <c r="T445" s="13"/>
      <c r="U445" s="13"/>
      <c r="V445" s="13"/>
      <c r="W445" s="13"/>
    </row>
    <row r="446" spans="1:23" s="18" customFormat="1" ht="28.5" x14ac:dyDescent="0.2">
      <c r="A446" s="69"/>
      <c r="B446" s="88" t="s">
        <v>12</v>
      </c>
      <c r="C446" s="89"/>
      <c r="D446" s="88" t="s">
        <v>13</v>
      </c>
      <c r="E446" s="89"/>
      <c r="F446" s="88" t="s">
        <v>14</v>
      </c>
      <c r="G446" s="89"/>
      <c r="H446" s="101" t="s">
        <v>197</v>
      </c>
      <c r="I446" s="267"/>
      <c r="J446" s="268"/>
      <c r="K446" s="269"/>
      <c r="L446" s="268"/>
      <c r="M446" s="268"/>
      <c r="N446" s="268"/>
      <c r="O446" s="17"/>
      <c r="P446" s="17"/>
      <c r="Q446" s="17"/>
      <c r="R446" s="17"/>
      <c r="S446" s="17"/>
      <c r="T446" s="17"/>
      <c r="U446" s="17"/>
      <c r="V446" s="17"/>
      <c r="W446" s="17"/>
    </row>
    <row r="447" spans="1:23" ht="6.75" customHeight="1" x14ac:dyDescent="0.2">
      <c r="A447" s="67"/>
      <c r="B447" s="94"/>
      <c r="C447" s="94"/>
      <c r="D447" s="94"/>
      <c r="E447" s="94"/>
      <c r="F447" s="65"/>
      <c r="G447" s="65"/>
      <c r="H447" s="65"/>
      <c r="I447" s="260"/>
    </row>
    <row r="448" spans="1:23" ht="6.75" customHeight="1" x14ac:dyDescent="0.2">
      <c r="A448" s="67"/>
      <c r="B448" s="94"/>
      <c r="C448" s="94"/>
      <c r="D448" s="94"/>
      <c r="E448" s="94"/>
      <c r="F448" s="65"/>
      <c r="G448" s="65"/>
      <c r="H448" s="65"/>
      <c r="I448" s="260"/>
    </row>
    <row r="449" spans="1:9" ht="6.75" customHeight="1" x14ac:dyDescent="0.2">
      <c r="A449" s="67"/>
      <c r="B449" s="94"/>
      <c r="C449" s="94"/>
      <c r="D449" s="94"/>
      <c r="E449" s="94"/>
      <c r="F449" s="65"/>
      <c r="G449" s="65"/>
      <c r="H449" s="65"/>
      <c r="I449" s="260"/>
    </row>
    <row r="450" spans="1:9" ht="6.75" customHeight="1" x14ac:dyDescent="0.2">
      <c r="A450" s="67"/>
      <c r="B450" s="94"/>
      <c r="C450" s="94"/>
      <c r="D450" s="94"/>
      <c r="E450" s="94"/>
      <c r="F450" s="65"/>
      <c r="G450" s="65"/>
      <c r="H450" s="65"/>
      <c r="I450" s="260"/>
    </row>
    <row r="451" spans="1:9" ht="6.75" customHeight="1" x14ac:dyDescent="0.2">
      <c r="A451" s="67"/>
      <c r="B451" s="94"/>
      <c r="C451" s="94"/>
      <c r="D451" s="94"/>
      <c r="E451" s="94"/>
      <c r="F451" s="65"/>
      <c r="G451" s="65"/>
      <c r="H451" s="65"/>
      <c r="I451" s="260"/>
    </row>
    <row r="452" spans="1:9" ht="30.75" customHeight="1" thickBot="1" x14ac:dyDescent="0.25">
      <c r="A452" s="67"/>
      <c r="B452" s="94"/>
      <c r="C452" s="94"/>
      <c r="D452" s="27"/>
      <c r="E452" s="94"/>
      <c r="F452" s="65"/>
      <c r="G452" s="90" t="s">
        <v>16</v>
      </c>
      <c r="H452" s="119" t="str">
        <f>IF(K429+K433+K435+K437=0,"",IF(OR(K429=0,K433+K435+K437=0),0,K429/(K433+K435+K437)))</f>
        <v/>
      </c>
      <c r="I452" s="260"/>
    </row>
    <row r="453" spans="1:9" ht="18" x14ac:dyDescent="0.2">
      <c r="A453" s="67"/>
      <c r="B453" s="94"/>
      <c r="C453" s="94"/>
      <c r="D453" s="27"/>
      <c r="E453" s="91"/>
      <c r="F453" s="65"/>
      <c r="G453" s="65"/>
      <c r="H453" s="88" t="s">
        <v>17</v>
      </c>
      <c r="I453" s="260"/>
    </row>
    <row r="454" spans="1:9" ht="18" x14ac:dyDescent="0.2">
      <c r="A454" s="67"/>
      <c r="B454" s="94"/>
      <c r="C454" s="94"/>
      <c r="D454" s="27"/>
      <c r="E454" s="91"/>
      <c r="F454" s="65"/>
      <c r="G454" s="65"/>
      <c r="H454" s="88"/>
      <c r="I454" s="260"/>
    </row>
    <row r="455" spans="1:9" ht="18" x14ac:dyDescent="0.2">
      <c r="A455" s="67"/>
      <c r="B455" s="94"/>
      <c r="C455" s="94"/>
      <c r="D455" s="27"/>
      <c r="E455" s="91"/>
      <c r="F455" s="65"/>
      <c r="G455" s="65"/>
      <c r="H455" s="88"/>
      <c r="I455" s="260"/>
    </row>
    <row r="456" spans="1:9" ht="18" x14ac:dyDescent="0.2">
      <c r="A456" s="67"/>
      <c r="B456" s="94"/>
      <c r="C456" s="94"/>
      <c r="D456" s="27"/>
      <c r="E456" s="91"/>
      <c r="F456" s="65"/>
      <c r="G456" s="65"/>
      <c r="H456" s="88"/>
      <c r="I456" s="260"/>
    </row>
    <row r="457" spans="1:9" ht="18" x14ac:dyDescent="0.2">
      <c r="A457" s="67"/>
      <c r="B457" s="94"/>
      <c r="C457" s="94"/>
      <c r="D457" s="27"/>
      <c r="E457" s="91"/>
      <c r="F457" s="65"/>
      <c r="G457" s="65"/>
      <c r="H457" s="88"/>
      <c r="I457" s="260"/>
    </row>
    <row r="458" spans="1:9" ht="18" x14ac:dyDescent="0.2">
      <c r="A458" s="67"/>
      <c r="B458" s="94"/>
      <c r="C458" s="94"/>
      <c r="D458" s="27"/>
      <c r="E458" s="91"/>
      <c r="F458" s="65"/>
      <c r="G458" s="65"/>
      <c r="H458" s="88"/>
      <c r="I458" s="260"/>
    </row>
    <row r="459" spans="1:9" ht="18" x14ac:dyDescent="0.2">
      <c r="A459" s="67"/>
      <c r="B459" s="94"/>
      <c r="C459" s="94"/>
      <c r="D459" s="27"/>
      <c r="E459" s="91"/>
      <c r="F459" s="65"/>
      <c r="G459" s="65"/>
      <c r="H459" s="88"/>
      <c r="I459" s="260"/>
    </row>
    <row r="460" spans="1:9" ht="18" x14ac:dyDescent="0.2">
      <c r="A460" s="67"/>
      <c r="B460" s="94"/>
      <c r="C460" s="94"/>
      <c r="D460" s="27"/>
      <c r="E460" s="91"/>
      <c r="F460" s="65"/>
      <c r="G460" s="65"/>
      <c r="H460" s="88"/>
      <c r="I460" s="260"/>
    </row>
    <row r="461" spans="1:9" ht="18" x14ac:dyDescent="0.2">
      <c r="A461" s="67"/>
      <c r="B461" s="94"/>
      <c r="C461" s="94"/>
      <c r="D461" s="27"/>
      <c r="E461" s="91"/>
      <c r="F461" s="65"/>
      <c r="G461" s="65"/>
      <c r="H461" s="88"/>
      <c r="I461" s="260"/>
    </row>
    <row r="462" spans="1:9" ht="18" x14ac:dyDescent="0.2">
      <c r="A462" s="67"/>
      <c r="B462" s="94"/>
      <c r="C462" s="94"/>
      <c r="D462" s="27"/>
      <c r="E462" s="91"/>
      <c r="F462" s="65"/>
      <c r="G462" s="65"/>
      <c r="H462" s="88"/>
      <c r="I462" s="260"/>
    </row>
    <row r="463" spans="1:9" ht="6.75" customHeight="1" x14ac:dyDescent="0.2">
      <c r="A463" s="67"/>
      <c r="B463" s="94"/>
      <c r="C463" s="94"/>
      <c r="D463" s="94"/>
      <c r="E463" s="100"/>
      <c r="F463" s="65"/>
      <c r="G463" s="65"/>
      <c r="H463" s="65"/>
      <c r="I463" s="260"/>
    </row>
    <row r="464" spans="1:9" ht="6.75" customHeight="1" x14ac:dyDescent="0.2">
      <c r="A464" s="67"/>
      <c r="B464" s="94"/>
      <c r="C464" s="94"/>
      <c r="D464" s="94"/>
      <c r="E464" s="100"/>
      <c r="F464" s="65"/>
      <c r="G464" s="65"/>
      <c r="H464" s="65"/>
      <c r="I464" s="260"/>
    </row>
    <row r="465" spans="1:23" ht="6.75" customHeight="1" x14ac:dyDescent="0.2">
      <c r="A465" s="67"/>
      <c r="B465" s="94"/>
      <c r="C465" s="94"/>
      <c r="D465" s="94"/>
      <c r="E465" s="94"/>
      <c r="F465" s="65"/>
      <c r="G465" s="65"/>
      <c r="H465" s="65"/>
      <c r="I465" s="260"/>
    </row>
    <row r="466" spans="1:23" ht="23.25" customHeight="1" x14ac:dyDescent="0.2">
      <c r="A466" s="67"/>
      <c r="B466" s="293" t="s">
        <v>67</v>
      </c>
      <c r="C466" s="293"/>
      <c r="D466" s="293"/>
      <c r="E466" s="293"/>
      <c r="F466" s="293"/>
      <c r="G466" s="293"/>
      <c r="H466" s="293"/>
      <c r="I466" s="260"/>
    </row>
    <row r="467" spans="1:23" ht="5.25" customHeight="1" x14ac:dyDescent="0.2">
      <c r="A467" s="67"/>
      <c r="B467" s="12"/>
      <c r="C467" s="9"/>
      <c r="D467" s="9"/>
      <c r="E467" s="9"/>
      <c r="F467" s="9"/>
      <c r="G467" s="9"/>
      <c r="H467" s="9"/>
      <c r="I467" s="260"/>
    </row>
    <row r="468" spans="1:23" s="4" customFormat="1" ht="32.25" customHeight="1" x14ac:dyDescent="0.2">
      <c r="A468" s="41"/>
      <c r="B468" s="287" t="s">
        <v>37</v>
      </c>
      <c r="C468" s="289"/>
      <c r="D468" s="318" t="str">
        <f>IF(B16="","",B16)</f>
        <v/>
      </c>
      <c r="E468" s="319"/>
      <c r="F468" s="320"/>
      <c r="G468" s="120" t="s">
        <v>68</v>
      </c>
      <c r="H468" s="16">
        <v>2027</v>
      </c>
      <c r="I468" s="258"/>
      <c r="J468" s="247"/>
      <c r="K468" s="248"/>
      <c r="L468" s="247"/>
      <c r="M468" s="247"/>
      <c r="N468" s="247"/>
      <c r="O468" s="3"/>
      <c r="P468" s="3"/>
      <c r="Q468" s="3"/>
      <c r="R468" s="3"/>
      <c r="S468" s="3"/>
      <c r="T468" s="3"/>
      <c r="U468" s="3"/>
      <c r="V468" s="3"/>
      <c r="W468" s="3"/>
    </row>
    <row r="469" spans="1:23" ht="12.75" customHeight="1" x14ac:dyDescent="0.2">
      <c r="A469" s="67"/>
      <c r="B469" s="67"/>
      <c r="C469" s="67"/>
      <c r="D469" s="65"/>
      <c r="E469" s="65"/>
      <c r="F469" s="65"/>
      <c r="G469" s="65"/>
      <c r="H469" s="65"/>
      <c r="I469" s="260"/>
    </row>
    <row r="470" spans="1:23" ht="13.35" customHeight="1" x14ac:dyDescent="0.2">
      <c r="A470" s="67"/>
      <c r="B470" s="312" t="s">
        <v>35</v>
      </c>
      <c r="C470" s="312"/>
      <c r="D470" s="312"/>
      <c r="E470" s="312"/>
      <c r="F470" s="312"/>
      <c r="G470" s="312"/>
      <c r="H470" s="312"/>
      <c r="I470" s="260"/>
    </row>
    <row r="471" spans="1:23" x14ac:dyDescent="0.2">
      <c r="A471" s="67"/>
      <c r="B471" s="312"/>
      <c r="C471" s="312"/>
      <c r="D471" s="312"/>
      <c r="E471" s="312"/>
      <c r="F471" s="312"/>
      <c r="G471" s="312"/>
      <c r="H471" s="312"/>
      <c r="I471" s="260"/>
    </row>
    <row r="472" spans="1:23" x14ac:dyDescent="0.2">
      <c r="A472" s="67"/>
      <c r="B472" s="312"/>
      <c r="C472" s="312"/>
      <c r="D472" s="312"/>
      <c r="E472" s="312"/>
      <c r="F472" s="312"/>
      <c r="G472" s="312"/>
      <c r="H472" s="312"/>
      <c r="I472" s="260"/>
    </row>
    <row r="473" spans="1:23" ht="6.75" customHeight="1" x14ac:dyDescent="0.2">
      <c r="A473" s="67"/>
      <c r="B473" s="94"/>
      <c r="C473" s="94"/>
      <c r="D473" s="94"/>
      <c r="E473" s="94"/>
      <c r="F473" s="65"/>
      <c r="G473" s="65"/>
      <c r="H473" s="65"/>
      <c r="I473" s="260"/>
    </row>
    <row r="474" spans="1:23" ht="20.45" customHeight="1" x14ac:dyDescent="0.2">
      <c r="A474" s="67"/>
      <c r="B474" s="311" t="s">
        <v>41</v>
      </c>
      <c r="C474" s="311"/>
      <c r="D474" s="311"/>
      <c r="E474" s="311"/>
      <c r="F474" s="311"/>
      <c r="G474" s="311"/>
      <c r="H474" s="311"/>
      <c r="I474" s="260"/>
    </row>
    <row r="475" spans="1:23" ht="6.75" customHeight="1" x14ac:dyDescent="0.2">
      <c r="A475" s="67"/>
      <c r="B475" s="99"/>
      <c r="C475" s="99"/>
      <c r="D475" s="99"/>
      <c r="E475" s="99"/>
      <c r="F475" s="86"/>
      <c r="G475" s="86"/>
      <c r="H475" s="86"/>
      <c r="I475" s="260"/>
    </row>
    <row r="476" spans="1:23" s="4" customFormat="1" ht="27.75" customHeight="1" x14ac:dyDescent="0.2">
      <c r="A476" s="41"/>
      <c r="B476" s="306" t="s">
        <v>175</v>
      </c>
      <c r="C476" s="306"/>
      <c r="D476" s="306"/>
      <c r="E476" s="306"/>
      <c r="F476" s="307"/>
      <c r="G476" s="109" t="str">
        <f>H113</f>
        <v/>
      </c>
      <c r="H476" s="43"/>
      <c r="I476" s="258"/>
      <c r="J476" s="247"/>
      <c r="K476" s="248"/>
      <c r="L476" s="247"/>
      <c r="M476" s="247"/>
      <c r="N476" s="247"/>
      <c r="O476" s="3"/>
      <c r="P476" s="3"/>
      <c r="Q476" s="3"/>
      <c r="R476" s="3"/>
      <c r="S476" s="3"/>
      <c r="T476" s="3"/>
      <c r="U476" s="3"/>
      <c r="V476" s="3"/>
      <c r="W476" s="3"/>
    </row>
    <row r="477" spans="1:23" s="4" customFormat="1" ht="27.75" customHeight="1" x14ac:dyDescent="0.2">
      <c r="A477" s="41"/>
      <c r="B477" s="306" t="s">
        <v>176</v>
      </c>
      <c r="C477" s="306"/>
      <c r="D477" s="306"/>
      <c r="E477" s="306"/>
      <c r="F477" s="307"/>
      <c r="G477" s="109" t="str">
        <f>H127</f>
        <v/>
      </c>
      <c r="H477" s="43"/>
      <c r="I477" s="258"/>
      <c r="J477" s="247"/>
      <c r="K477" s="248"/>
      <c r="L477" s="247"/>
      <c r="M477" s="247"/>
      <c r="N477" s="247"/>
      <c r="O477" s="3"/>
      <c r="P477" s="3"/>
      <c r="Q477" s="3"/>
      <c r="R477" s="3"/>
      <c r="S477" s="3"/>
      <c r="T477" s="3"/>
      <c r="U477" s="3"/>
      <c r="V477" s="3"/>
      <c r="W477" s="3"/>
    </row>
    <row r="478" spans="1:23" s="4" customFormat="1" ht="27.75" customHeight="1" x14ac:dyDescent="0.2">
      <c r="A478" s="41"/>
      <c r="B478" s="306" t="s">
        <v>177</v>
      </c>
      <c r="C478" s="306"/>
      <c r="D478" s="306"/>
      <c r="E478" s="306"/>
      <c r="F478" s="307"/>
      <c r="G478" s="109" t="str">
        <f>H147</f>
        <v/>
      </c>
      <c r="H478" s="43"/>
      <c r="I478" s="258"/>
      <c r="J478" s="247"/>
      <c r="K478" s="248"/>
      <c r="L478" s="247"/>
      <c r="M478" s="247"/>
      <c r="N478" s="247"/>
      <c r="O478" s="3"/>
      <c r="P478" s="3"/>
      <c r="Q478" s="3"/>
      <c r="R478" s="3"/>
      <c r="S478" s="3"/>
      <c r="T478" s="3"/>
      <c r="U478" s="3"/>
      <c r="V478" s="3"/>
      <c r="W478" s="3"/>
    </row>
    <row r="479" spans="1:23" s="4" customFormat="1" ht="27.75" customHeight="1" x14ac:dyDescent="0.2">
      <c r="A479" s="41"/>
      <c r="B479" s="306" t="s">
        <v>178</v>
      </c>
      <c r="C479" s="306"/>
      <c r="D479" s="306"/>
      <c r="E479" s="306"/>
      <c r="F479" s="307"/>
      <c r="G479" s="109" t="str">
        <f>H162</f>
        <v/>
      </c>
      <c r="H479" s="43"/>
      <c r="I479" s="258"/>
      <c r="J479" s="247"/>
      <c r="K479" s="248"/>
      <c r="L479" s="247"/>
      <c r="M479" s="247"/>
      <c r="N479" s="247"/>
      <c r="O479" s="3"/>
      <c r="P479" s="3"/>
      <c r="Q479" s="3"/>
      <c r="R479" s="3"/>
      <c r="S479" s="3"/>
      <c r="T479" s="3"/>
      <c r="U479" s="3"/>
      <c r="V479" s="3"/>
      <c r="W479" s="3"/>
    </row>
    <row r="480" spans="1:23" s="4" customFormat="1" ht="27.75" customHeight="1" x14ac:dyDescent="0.2">
      <c r="A480" s="41"/>
      <c r="B480" s="306" t="s">
        <v>179</v>
      </c>
      <c r="C480" s="306"/>
      <c r="D480" s="306"/>
      <c r="E480" s="306"/>
      <c r="F480" s="307"/>
      <c r="G480" s="109" t="str">
        <f>H178</f>
        <v/>
      </c>
      <c r="H480" s="43"/>
      <c r="I480" s="258"/>
      <c r="J480" s="247"/>
      <c r="K480" s="248"/>
      <c r="L480" s="247"/>
      <c r="M480" s="247"/>
      <c r="N480" s="247"/>
      <c r="O480" s="3"/>
      <c r="P480" s="3"/>
      <c r="Q480" s="3"/>
      <c r="R480" s="3"/>
      <c r="S480" s="3"/>
      <c r="T480" s="3"/>
      <c r="U480" s="3"/>
      <c r="V480" s="3"/>
      <c r="W480" s="3"/>
    </row>
    <row r="481" spans="1:23" s="4" customFormat="1" ht="27.75" customHeight="1" x14ac:dyDescent="0.2">
      <c r="A481" s="41"/>
      <c r="B481" s="306" t="s">
        <v>180</v>
      </c>
      <c r="C481" s="306"/>
      <c r="D481" s="306"/>
      <c r="E481" s="306"/>
      <c r="F481" s="307"/>
      <c r="G481" s="109" t="str">
        <f>H199</f>
        <v/>
      </c>
      <c r="H481" s="43"/>
      <c r="I481" s="258"/>
      <c r="J481" s="247"/>
      <c r="K481" s="248"/>
      <c r="L481" s="247"/>
      <c r="M481" s="247"/>
      <c r="N481" s="247"/>
      <c r="O481" s="3"/>
      <c r="P481" s="3"/>
      <c r="Q481" s="3"/>
      <c r="R481" s="3"/>
      <c r="S481" s="3"/>
      <c r="T481" s="3"/>
      <c r="U481" s="3"/>
      <c r="V481" s="3"/>
      <c r="W481" s="3"/>
    </row>
    <row r="482" spans="1:23" s="4" customFormat="1" ht="27.75" customHeight="1" thickBot="1" x14ac:dyDescent="0.25">
      <c r="A482" s="41"/>
      <c r="B482" s="306" t="s">
        <v>181</v>
      </c>
      <c r="C482" s="306"/>
      <c r="D482" s="306"/>
      <c r="E482" s="306"/>
      <c r="F482" s="307"/>
      <c r="G482" s="109" t="str">
        <f>H231</f>
        <v/>
      </c>
      <c r="H482" s="43"/>
      <c r="I482" s="258"/>
      <c r="J482" s="247"/>
      <c r="K482" s="248"/>
      <c r="L482" s="247"/>
      <c r="M482" s="247"/>
      <c r="N482" s="247"/>
      <c r="O482" s="3"/>
      <c r="P482" s="3"/>
      <c r="Q482" s="3"/>
      <c r="R482" s="3"/>
      <c r="S482" s="3"/>
      <c r="T482" s="3"/>
      <c r="U482" s="3"/>
      <c r="V482" s="3"/>
      <c r="W482" s="3"/>
    </row>
    <row r="483" spans="1:23" s="4" customFormat="1" ht="27.75" customHeight="1" thickTop="1" thickBot="1" x14ac:dyDescent="0.25">
      <c r="A483" s="41"/>
      <c r="B483" s="336" t="s">
        <v>182</v>
      </c>
      <c r="C483" s="336"/>
      <c r="D483" s="336"/>
      <c r="E483" s="336"/>
      <c r="F483" s="336"/>
      <c r="G483" s="337"/>
      <c r="H483" s="107" t="str">
        <f>F233</f>
        <v/>
      </c>
      <c r="I483" s="258"/>
      <c r="J483" s="247"/>
      <c r="K483" s="248"/>
      <c r="L483" s="247"/>
      <c r="M483" s="247"/>
      <c r="N483" s="247"/>
      <c r="O483" s="3"/>
      <c r="P483" s="3"/>
      <c r="Q483" s="3"/>
      <c r="R483" s="3"/>
      <c r="S483" s="3"/>
      <c r="T483" s="3"/>
      <c r="U483" s="3"/>
      <c r="V483" s="3"/>
      <c r="W483" s="3"/>
    </row>
    <row r="484" spans="1:23" ht="16.5" thickTop="1" x14ac:dyDescent="0.2">
      <c r="A484" s="67"/>
      <c r="B484" s="41"/>
      <c r="C484" s="41"/>
      <c r="D484" s="41"/>
      <c r="E484" s="65"/>
      <c r="F484" s="65"/>
      <c r="G484" s="65"/>
      <c r="H484" s="65"/>
      <c r="I484" s="260"/>
    </row>
    <row r="485" spans="1:23" ht="20.45" customHeight="1" x14ac:dyDescent="0.2">
      <c r="A485" s="67"/>
      <c r="B485" s="311" t="s">
        <v>52</v>
      </c>
      <c r="C485" s="311"/>
      <c r="D485" s="311"/>
      <c r="E485" s="311"/>
      <c r="F485" s="311"/>
      <c r="G485" s="311"/>
      <c r="H485" s="311"/>
      <c r="I485" s="260"/>
    </row>
    <row r="486" spans="1:23" ht="6.75" customHeight="1" x14ac:dyDescent="0.2">
      <c r="A486" s="67"/>
      <c r="B486" s="94"/>
      <c r="C486" s="94"/>
      <c r="D486" s="94"/>
      <c r="E486" s="94"/>
      <c r="F486" s="65"/>
      <c r="G486" s="65"/>
      <c r="H486" s="65"/>
      <c r="I486" s="260"/>
    </row>
    <row r="487" spans="1:23" s="4" customFormat="1" ht="27.75" customHeight="1" x14ac:dyDescent="0.2">
      <c r="A487" s="41"/>
      <c r="B487" s="306" t="s">
        <v>183</v>
      </c>
      <c r="C487" s="306"/>
      <c r="D487" s="306"/>
      <c r="E487" s="306"/>
      <c r="F487" s="307"/>
      <c r="G487" s="109" t="str">
        <f>H324</f>
        <v/>
      </c>
      <c r="H487" s="43"/>
      <c r="I487" s="258"/>
      <c r="J487" s="247"/>
      <c r="K487" s="248"/>
      <c r="L487" s="247"/>
      <c r="M487" s="247"/>
      <c r="N487" s="247"/>
      <c r="O487" s="3"/>
      <c r="P487" s="3"/>
      <c r="Q487" s="3"/>
      <c r="R487" s="3"/>
      <c r="S487" s="3"/>
      <c r="T487" s="3"/>
      <c r="U487" s="3"/>
      <c r="V487" s="3"/>
      <c r="W487" s="3"/>
    </row>
    <row r="488" spans="1:23" s="4" customFormat="1" ht="27.75" customHeight="1" x14ac:dyDescent="0.2">
      <c r="A488" s="41"/>
      <c r="B488" s="306" t="s">
        <v>184</v>
      </c>
      <c r="C488" s="306"/>
      <c r="D488" s="306"/>
      <c r="E488" s="306"/>
      <c r="F488" s="307"/>
      <c r="G488" s="109">
        <f>H371</f>
        <v>0</v>
      </c>
      <c r="H488" s="43"/>
      <c r="I488" s="258"/>
      <c r="J488" s="247"/>
      <c r="K488" s="248"/>
      <c r="L488" s="247"/>
      <c r="M488" s="247"/>
      <c r="N488" s="247"/>
      <c r="O488" s="3"/>
      <c r="P488" s="3"/>
      <c r="Q488" s="3"/>
      <c r="R488" s="3"/>
      <c r="S488" s="3"/>
      <c r="T488" s="3"/>
      <c r="U488" s="3"/>
      <c r="V488" s="3"/>
      <c r="W488" s="3"/>
    </row>
    <row r="489" spans="1:23" s="4" customFormat="1" ht="27.75" customHeight="1" x14ac:dyDescent="0.2">
      <c r="A489" s="41"/>
      <c r="B489" s="306" t="s">
        <v>185</v>
      </c>
      <c r="C489" s="306"/>
      <c r="D489" s="306"/>
      <c r="E489" s="306"/>
      <c r="F489" s="307"/>
      <c r="G489" s="109" t="str">
        <f>H385</f>
        <v/>
      </c>
      <c r="H489" s="43"/>
      <c r="I489" s="258"/>
      <c r="J489" s="247"/>
      <c r="K489" s="248"/>
      <c r="L489" s="247"/>
      <c r="M489" s="247"/>
      <c r="N489" s="247"/>
      <c r="O489" s="3"/>
      <c r="P489" s="3"/>
      <c r="Q489" s="3"/>
      <c r="R489" s="3"/>
      <c r="S489" s="3"/>
      <c r="T489" s="3"/>
      <c r="U489" s="3"/>
      <c r="V489" s="3"/>
      <c r="W489" s="3"/>
    </row>
    <row r="490" spans="1:23" s="4" customFormat="1" ht="27.75" customHeight="1" x14ac:dyDescent="0.2">
      <c r="A490" s="41"/>
      <c r="B490" s="306" t="s">
        <v>186</v>
      </c>
      <c r="C490" s="306"/>
      <c r="D490" s="306"/>
      <c r="E490" s="306"/>
      <c r="F490" s="307"/>
      <c r="G490" s="109" t="str">
        <f>H405</f>
        <v/>
      </c>
      <c r="H490" s="43"/>
      <c r="I490" s="258"/>
      <c r="J490" s="247"/>
      <c r="K490" s="248"/>
      <c r="L490" s="247"/>
      <c r="M490" s="247"/>
      <c r="N490" s="247"/>
      <c r="O490" s="3"/>
      <c r="P490" s="3"/>
      <c r="Q490" s="3"/>
      <c r="R490" s="3"/>
      <c r="S490" s="3"/>
      <c r="T490" s="3"/>
      <c r="U490" s="3"/>
      <c r="V490" s="3"/>
      <c r="W490" s="3"/>
    </row>
    <row r="491" spans="1:23" s="4" customFormat="1" ht="27.75" customHeight="1" thickBot="1" x14ac:dyDescent="0.25">
      <c r="A491" s="41"/>
      <c r="B491" s="306" t="s">
        <v>187</v>
      </c>
      <c r="C491" s="306"/>
      <c r="D491" s="306"/>
      <c r="E491" s="306"/>
      <c r="F491" s="307"/>
      <c r="G491" s="109" t="str">
        <f>H418</f>
        <v/>
      </c>
      <c r="H491" s="43"/>
      <c r="I491" s="258"/>
      <c r="J491" s="247"/>
      <c r="K491" s="248"/>
      <c r="L491" s="247"/>
      <c r="M491" s="247"/>
      <c r="N491" s="247"/>
      <c r="O491" s="3"/>
      <c r="P491" s="3"/>
      <c r="Q491" s="3"/>
      <c r="R491" s="3"/>
      <c r="S491" s="3"/>
      <c r="T491" s="3"/>
      <c r="U491" s="3"/>
      <c r="V491" s="3"/>
      <c r="W491" s="3"/>
    </row>
    <row r="492" spans="1:23" s="4" customFormat="1" ht="27.75" customHeight="1" thickTop="1" thickBot="1" x14ac:dyDescent="0.25">
      <c r="A492" s="41"/>
      <c r="B492" s="336" t="s">
        <v>188</v>
      </c>
      <c r="C492" s="336"/>
      <c r="D492" s="336"/>
      <c r="E492" s="336"/>
      <c r="F492" s="336"/>
      <c r="G492" s="337"/>
      <c r="H492" s="107" t="str">
        <f>F420</f>
        <v/>
      </c>
      <c r="I492" s="270"/>
      <c r="J492" s="247"/>
      <c r="K492" s="248"/>
      <c r="L492" s="247"/>
      <c r="M492" s="247"/>
      <c r="N492" s="247"/>
      <c r="O492" s="3"/>
      <c r="P492" s="3"/>
      <c r="Q492" s="3"/>
      <c r="R492" s="3"/>
      <c r="S492" s="3"/>
      <c r="T492" s="3"/>
      <c r="U492" s="3"/>
      <c r="V492" s="3"/>
      <c r="W492" s="3"/>
    </row>
    <row r="493" spans="1:23" ht="6.75" customHeight="1" thickTop="1" x14ac:dyDescent="0.2">
      <c r="A493" s="67"/>
      <c r="B493" s="94"/>
      <c r="C493" s="94"/>
      <c r="D493" s="94"/>
      <c r="E493" s="94"/>
      <c r="F493" s="65"/>
      <c r="G493" s="65"/>
      <c r="H493" s="9"/>
      <c r="I493" s="260"/>
    </row>
    <row r="537" spans="1:9" ht="6.75" customHeight="1" x14ac:dyDescent="0.2">
      <c r="A537" s="67"/>
      <c r="B537" s="102"/>
      <c r="C537" s="102"/>
      <c r="D537" s="102"/>
      <c r="E537" s="102"/>
      <c r="F537" s="9"/>
      <c r="G537" s="9"/>
      <c r="H537" s="9"/>
      <c r="I537" s="260"/>
    </row>
  </sheetData>
  <sheetProtection algorithmName="SHA-512" hashValue="tErO5eS0OoMjdORq6M5vQBdlACD97Aj4spwJnELu+5wcIipyBM82UNfOIiAE0j40ozpcAlZzwRS04lcgqvxcYA==" saltValue="oYob5SttQsXQe5Ius6IeNQ==" spinCount="100000" sheet="1" formatCells="0" formatColumns="0" formatRows="0" insertColumns="0" insertRows="0" deleteColumns="0" deleteRows="0"/>
  <mergeCells count="246">
    <mergeCell ref="B209:F209"/>
    <mergeCell ref="B223:E223"/>
    <mergeCell ref="B190:G190"/>
    <mergeCell ref="B212:E212"/>
    <mergeCell ref="B224:E224"/>
    <mergeCell ref="B288:E288"/>
    <mergeCell ref="B287:E287"/>
    <mergeCell ref="B367:F367"/>
    <mergeCell ref="B208:F208"/>
    <mergeCell ref="B205:H205"/>
    <mergeCell ref="B282:G282"/>
    <mergeCell ref="B286:E286"/>
    <mergeCell ref="B285:E285"/>
    <mergeCell ref="B280:E280"/>
    <mergeCell ref="B292:E292"/>
    <mergeCell ref="B324:G324"/>
    <mergeCell ref="B262:D262"/>
    <mergeCell ref="B356:E356"/>
    <mergeCell ref="B357:E357"/>
    <mergeCell ref="B238:H238"/>
    <mergeCell ref="B231:G231"/>
    <mergeCell ref="B240:H240"/>
    <mergeCell ref="B354:F354"/>
    <mergeCell ref="B89:G89"/>
    <mergeCell ref="B111:G111"/>
    <mergeCell ref="B94:F94"/>
    <mergeCell ref="B102:G102"/>
    <mergeCell ref="B106:E106"/>
    <mergeCell ref="B91:H91"/>
    <mergeCell ref="B92:F92"/>
    <mergeCell ref="B107:F107"/>
    <mergeCell ref="B98:F98"/>
    <mergeCell ref="B97:F97"/>
    <mergeCell ref="B93:F93"/>
    <mergeCell ref="B96:F96"/>
    <mergeCell ref="B104:G104"/>
    <mergeCell ref="B95:F95"/>
    <mergeCell ref="B110:F110"/>
    <mergeCell ref="B109:F109"/>
    <mergeCell ref="B121:G121"/>
    <mergeCell ref="B108:F108"/>
    <mergeCell ref="B207:E207"/>
    <mergeCell ref="B172:G172"/>
    <mergeCell ref="B141:G141"/>
    <mergeCell ref="B199:G199"/>
    <mergeCell ref="B88:F88"/>
    <mergeCell ref="B19:C19"/>
    <mergeCell ref="A53:I53"/>
    <mergeCell ref="C39:F39"/>
    <mergeCell ref="C38:F38"/>
    <mergeCell ref="E23:G23"/>
    <mergeCell ref="F19:G19"/>
    <mergeCell ref="F20:G20"/>
    <mergeCell ref="B361:F361"/>
    <mergeCell ref="B310:E310"/>
    <mergeCell ref="B311:E311"/>
    <mergeCell ref="B350:F350"/>
    <mergeCell ref="B326:H326"/>
    <mergeCell ref="B265:D265"/>
    <mergeCell ref="B242:D242"/>
    <mergeCell ref="B284:E284"/>
    <mergeCell ref="B278:E278"/>
    <mergeCell ref="B253:D253"/>
    <mergeCell ref="F233:H233"/>
    <mergeCell ref="B113:G113"/>
    <mergeCell ref="B99:F99"/>
    <mergeCell ref="B100:G100"/>
    <mergeCell ref="B74:F74"/>
    <mergeCell ref="A237:I237"/>
    <mergeCell ref="E28:G28"/>
    <mergeCell ref="A83:I83"/>
    <mergeCell ref="C37:F37"/>
    <mergeCell ref="C36:F36"/>
    <mergeCell ref="B87:F87"/>
    <mergeCell ref="B86:H86"/>
    <mergeCell ref="D4:H4"/>
    <mergeCell ref="C80:H80"/>
    <mergeCell ref="C78:H78"/>
    <mergeCell ref="C32:G32"/>
    <mergeCell ref="A12:I12"/>
    <mergeCell ref="F5:H5"/>
    <mergeCell ref="B17:H17"/>
    <mergeCell ref="A14:I14"/>
    <mergeCell ref="C40:F40"/>
    <mergeCell ref="E27:G27"/>
    <mergeCell ref="B84:H84"/>
    <mergeCell ref="B16:H16"/>
    <mergeCell ref="B76:H76"/>
    <mergeCell ref="E24:G24"/>
    <mergeCell ref="C47:G47"/>
    <mergeCell ref="C48:G48"/>
    <mergeCell ref="C35:F35"/>
    <mergeCell ref="B10:G10"/>
    <mergeCell ref="B492:G492"/>
    <mergeCell ref="B491:F491"/>
    <mergeCell ref="B490:F490"/>
    <mergeCell ref="B489:F489"/>
    <mergeCell ref="B290:E290"/>
    <mergeCell ref="B480:F480"/>
    <mergeCell ref="B476:F476"/>
    <mergeCell ref="B468:C468"/>
    <mergeCell ref="B477:F477"/>
    <mergeCell ref="B488:F488"/>
    <mergeCell ref="B487:F487"/>
    <mergeCell ref="B483:G483"/>
    <mergeCell ref="B439:G439"/>
    <mergeCell ref="B482:F482"/>
    <mergeCell ref="B435:G435"/>
    <mergeCell ref="B317:E317"/>
    <mergeCell ref="B373:H373"/>
    <mergeCell ref="B365:F365"/>
    <mergeCell ref="B369:F369"/>
    <mergeCell ref="B395:F395"/>
    <mergeCell ref="B393:G393"/>
    <mergeCell ref="B371:G371"/>
    <mergeCell ref="B363:F363"/>
    <mergeCell ref="B485:H485"/>
    <mergeCell ref="B162:G162"/>
    <mergeCell ref="B170:G170"/>
    <mergeCell ref="B178:G178"/>
    <mergeCell ref="B176:G176"/>
    <mergeCell ref="B186:F186"/>
    <mergeCell ref="B168:G168"/>
    <mergeCell ref="B166:G166"/>
    <mergeCell ref="B174:G174"/>
    <mergeCell ref="B158:G158"/>
    <mergeCell ref="B479:F479"/>
    <mergeCell ref="B352:F352"/>
    <mergeCell ref="B294:G294"/>
    <mergeCell ref="B308:H308"/>
    <mergeCell ref="B139:G139"/>
    <mergeCell ref="B136:F136"/>
    <mergeCell ref="B130:H130"/>
    <mergeCell ref="B137:F137"/>
    <mergeCell ref="B138:F138"/>
    <mergeCell ref="B132:G132"/>
    <mergeCell ref="B189:F189"/>
    <mergeCell ref="B150:H150"/>
    <mergeCell ref="B181:H181"/>
    <mergeCell ref="B185:E185"/>
    <mergeCell ref="B134:E134"/>
    <mergeCell ref="B135:F135"/>
    <mergeCell ref="B348:H348"/>
    <mergeCell ref="B289:E289"/>
    <mergeCell ref="B296:G296"/>
    <mergeCell ref="B401:F401"/>
    <mergeCell ref="B375:F375"/>
    <mergeCell ref="B400:E400"/>
    <mergeCell ref="C432:F432"/>
    <mergeCell ref="B394:F394"/>
    <mergeCell ref="B478:F478"/>
    <mergeCell ref="B215:F215"/>
    <mergeCell ref="B213:F213"/>
    <mergeCell ref="B229:G229"/>
    <mergeCell ref="B227:G227"/>
    <mergeCell ref="B218:E218"/>
    <mergeCell ref="B217:E217"/>
    <mergeCell ref="B222:G222"/>
    <mergeCell ref="B219:E219"/>
    <mergeCell ref="B216:F216"/>
    <mergeCell ref="B225:F225"/>
    <mergeCell ref="B420:E420"/>
    <mergeCell ref="B425:H425"/>
    <mergeCell ref="B429:G429"/>
    <mergeCell ref="B244:D244"/>
    <mergeCell ref="B250:D250"/>
    <mergeCell ref="B273:E273"/>
    <mergeCell ref="B412:F412"/>
    <mergeCell ref="C430:F430"/>
    <mergeCell ref="C431:F431"/>
    <mergeCell ref="B398:G398"/>
    <mergeCell ref="B397:F397"/>
    <mergeCell ref="B415:F415"/>
    <mergeCell ref="A423:I423"/>
    <mergeCell ref="B481:F481"/>
    <mergeCell ref="B233:E233"/>
    <mergeCell ref="B474:H474"/>
    <mergeCell ref="B470:H472"/>
    <mergeCell ref="B276:E276"/>
    <mergeCell ref="B319:G319"/>
    <mergeCell ref="B274:E274"/>
    <mergeCell ref="B271:H271"/>
    <mergeCell ref="B261:D261"/>
    <mergeCell ref="B263:D263"/>
    <mergeCell ref="B267:D267"/>
    <mergeCell ref="B275:E275"/>
    <mergeCell ref="B277:E277"/>
    <mergeCell ref="B437:G437"/>
    <mergeCell ref="D468:F468"/>
    <mergeCell ref="B385:G385"/>
    <mergeCell ref="B359:F359"/>
    <mergeCell ref="B379:F379"/>
    <mergeCell ref="B315:E315"/>
    <mergeCell ref="B377:F377"/>
    <mergeCell ref="B405:G405"/>
    <mergeCell ref="B403:G403"/>
    <mergeCell ref="B402:F402"/>
    <mergeCell ref="B396:F396"/>
    <mergeCell ref="B433:G433"/>
    <mergeCell ref="B466:H466"/>
    <mergeCell ref="B245:D245"/>
    <mergeCell ref="B442:H442"/>
    <mergeCell ref="B427:H427"/>
    <mergeCell ref="B246:D246"/>
    <mergeCell ref="B254:D254"/>
    <mergeCell ref="B258:D258"/>
    <mergeCell ref="B247:D247"/>
    <mergeCell ref="B256:D256"/>
    <mergeCell ref="B255:D255"/>
    <mergeCell ref="B381:F381"/>
    <mergeCell ref="B383:F383"/>
    <mergeCell ref="B445:C445"/>
    <mergeCell ref="B314:E314"/>
    <mergeCell ref="B313:E313"/>
    <mergeCell ref="B410:H410"/>
    <mergeCell ref="B418:G418"/>
    <mergeCell ref="B416:F416"/>
    <mergeCell ref="F420:H420"/>
    <mergeCell ref="B414:F414"/>
    <mergeCell ref="B391:H391"/>
    <mergeCell ref="B316:E316"/>
    <mergeCell ref="B312:E312"/>
    <mergeCell ref="B210:G210"/>
    <mergeCell ref="B220:F220"/>
    <mergeCell ref="B145:G145"/>
    <mergeCell ref="B123:G123"/>
    <mergeCell ref="B114:H114"/>
    <mergeCell ref="B147:G147"/>
    <mergeCell ref="B143:G143"/>
    <mergeCell ref="B156:G156"/>
    <mergeCell ref="B164:H164"/>
    <mergeCell ref="B117:G117"/>
    <mergeCell ref="B115:G115"/>
    <mergeCell ref="B127:G127"/>
    <mergeCell ref="B119:G119"/>
    <mergeCell ref="B125:G125"/>
    <mergeCell ref="B214:F214"/>
    <mergeCell ref="B196:G196"/>
    <mergeCell ref="B194:G194"/>
    <mergeCell ref="B183:G183"/>
    <mergeCell ref="B192:G192"/>
    <mergeCell ref="B187:F187"/>
    <mergeCell ref="B188:F188"/>
    <mergeCell ref="B160:G160"/>
    <mergeCell ref="B153:G153"/>
    <mergeCell ref="B154:G154"/>
  </mergeCells>
  <phoneticPr fontId="2" type="noConversion"/>
  <dataValidations count="4">
    <dataValidation type="decimal" allowBlank="1" showInputMessage="1" showErrorMessage="1" sqref="H483 G487:G491 H492 H429 G430:G432 H433 G383 G394:G397 G476:G482 H231:H232 H210 G208:G209 H89 G92:G99 H100 H102 H104 H111 H113 H115 H117 H119 H121 G107:G110 H127 H132 G135:G138 H139 H141 H143:H147 H153:H154 H385:H389 H160 H162 H166 H168 H170 H172 H123:H125 H178 H183 G186:G189 H190 H192 H194 H174:H176 H199:H204 G87:G88 G213:G216 G220 F223:F224 G225 H227 H229 F233:H235 F218:F219 H267 E267:F267 F356:F358 G414:G416 G381 E262:F263 G379 F420:H422 H296 F274:F278 G377 F285:F290 G401:G402 F280 F292 H418 H289:H290 G412 H405 H403 H398 H319 H156:H158 H324 G350 G352 G359:G360 G363 G365 G367 G369 H371 G375 G312 H196:H197 H312:H317 E247:F247 F311 E253:H253 H245 H247 E258:F258 H258 E244:G246 E254:G257 H254:H255" xr:uid="{00000000-0002-0000-0000-000000000000}">
      <formula1>-9.99999999999999E+24</formula1>
      <formula2>9.99999999999999E+24</formula2>
    </dataValidation>
    <dataValidation type="decimal" allowBlank="1" showInputMessage="1" showErrorMessage="1" sqref="H282 H294" xr:uid="{00000000-0002-0000-0000-000001000000}">
      <formula1>-9.99999999999999E+28</formula1>
      <formula2>9.99999999999999E+28</formula2>
    </dataValidation>
    <dataValidation type="decimal" allowBlank="1" showInputMessage="1" showErrorMessage="1" sqref="H246 H244 H256:H257" xr:uid="{00000000-0002-0000-0000-000002000000}">
      <formula1>-9.99999999999999E+29</formula1>
      <formula2>9.99999999999999E+29</formula2>
    </dataValidation>
    <dataValidation type="decimal" allowBlank="1" showInputMessage="1" showErrorMessage="1" sqref="G56:H73" xr:uid="{00000000-0002-0000-0000-000003000000}">
      <formula1>-9.99999999999999E+22</formula1>
      <formula2>9.99999999999999E+22</formula2>
    </dataValidation>
  </dataValidations>
  <hyperlinks>
    <hyperlink ref="G37" location="'---Budget Form---'!B97" display="Page 3" xr:uid="{00000000-0004-0000-0000-000006000000}"/>
    <hyperlink ref="G38" location="'---Budget Form---'!B252" display="Page 7" xr:uid="{00000000-0004-0000-0000-000007000000}"/>
    <hyperlink ref="G39" location="'---Budget Form---'!B431" display="Page 12" xr:uid="{00000000-0004-0000-0000-000008000000}"/>
    <hyperlink ref="G40" location="'---Budget Form---'!B473" display="Page 13" xr:uid="{00000000-0004-0000-0000-000009000000}"/>
    <hyperlink ref="G36" location="'---Budget Form---'!B60" display="Page 2" xr:uid="{00000000-0004-0000-0000-000005000000}"/>
    <hyperlink ref="G35" location="'General Instructions'!A1" display="General Instructions" xr:uid="{19941979-6E43-4191-BDA6-C95F85A210E0}"/>
  </hyperlinks>
  <printOptions horizontalCentered="1"/>
  <pageMargins left="0" right="0" top="0.61" bottom="0.48" header="0.38" footer="0.35"/>
  <pageSetup scale="83" fitToHeight="0" orientation="portrait" r:id="rId1"/>
  <headerFooter alignWithMargins="0">
    <oddFooter>&amp;CPage &amp;P of &amp;N</oddFooter>
  </headerFooter>
  <rowBreaks count="12" manualBreakCount="12">
    <brk id="51" max="10" man="1"/>
    <brk id="81" max="10" man="1"/>
    <brk id="113" max="10" man="1"/>
    <brk id="162" max="10" man="1"/>
    <brk id="203" max="10" man="1"/>
    <brk id="233" max="10" man="1"/>
    <brk id="269" max="10" man="1"/>
    <brk id="306" max="10" man="1"/>
    <brk id="346" max="10" man="1"/>
    <brk id="389" max="10" man="1"/>
    <brk id="420" max="10" man="1"/>
    <brk id="464" max="16383" man="1"/>
  </rowBreaks>
  <colBreaks count="1" manualBreakCount="1">
    <brk id="1" max="48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63B01-188E-49CA-AC39-F7D0CC9B4554}">
  <sheetPr>
    <tabColor theme="7" tint="0.39997558519241921"/>
  </sheetPr>
  <dimension ref="A1:J21"/>
  <sheetViews>
    <sheetView view="pageBreakPreview" zoomScale="130" zoomScaleNormal="100" zoomScaleSheetLayoutView="130" zoomScalePageLayoutView="85" workbookViewId="0">
      <selection activeCell="A3" sqref="A3"/>
    </sheetView>
  </sheetViews>
  <sheetFormatPr defaultRowHeight="12.75" x14ac:dyDescent="0.2"/>
  <cols>
    <col min="1" max="1" width="14.42578125" style="139" customWidth="1"/>
    <col min="2" max="2" width="26.140625" style="139" customWidth="1"/>
    <col min="3" max="3" width="12.140625" style="139" customWidth="1"/>
    <col min="4" max="4" width="14.7109375" style="139" customWidth="1"/>
    <col min="5" max="5" width="22.5703125" style="139" customWidth="1"/>
    <col min="6" max="7" width="20.140625" style="139" customWidth="1"/>
    <col min="8" max="8" width="11.28515625" style="139" customWidth="1"/>
    <col min="9" max="9" width="20.140625" style="139" customWidth="1"/>
    <col min="10" max="10" width="11.5703125" bestFit="1" customWidth="1"/>
  </cols>
  <sheetData>
    <row r="1" spans="1:10" ht="17.25" customHeight="1" x14ac:dyDescent="0.2">
      <c r="A1" s="383" t="s">
        <v>233</v>
      </c>
      <c r="B1" s="384"/>
      <c r="C1" s="384"/>
      <c r="D1" s="385" t="s">
        <v>403</v>
      </c>
      <c r="E1" s="386"/>
      <c r="F1" s="386"/>
      <c r="G1" s="386"/>
      <c r="H1" s="386"/>
      <c r="I1" s="387"/>
    </row>
    <row r="2" spans="1:10" s="139" customFormat="1" ht="63" x14ac:dyDescent="0.2">
      <c r="A2" s="183" t="s">
        <v>234</v>
      </c>
      <c r="B2" s="183" t="s">
        <v>401</v>
      </c>
      <c r="C2" s="184" t="s">
        <v>236</v>
      </c>
      <c r="D2" s="185" t="s">
        <v>56</v>
      </c>
      <c r="E2" s="185" t="s">
        <v>237</v>
      </c>
      <c r="F2" s="185" t="s">
        <v>353</v>
      </c>
      <c r="G2" s="185" t="s">
        <v>354</v>
      </c>
      <c r="H2" s="185" t="s">
        <v>238</v>
      </c>
      <c r="I2" s="186" t="s">
        <v>239</v>
      </c>
    </row>
    <row r="3" spans="1:10" ht="15.75" x14ac:dyDescent="0.2">
      <c r="A3" s="187"/>
      <c r="B3" s="187"/>
      <c r="C3" s="188"/>
      <c r="D3" s="189"/>
      <c r="E3" s="190"/>
      <c r="F3" s="191"/>
      <c r="G3" s="192">
        <f>Table1[[#This Row],[Percent (per $1,000 Assessment) (Example 5.5)]]*Table1[[#This Row],[Total Assessed Value ($)]]/1000</f>
        <v>0</v>
      </c>
      <c r="H3" s="190"/>
      <c r="I3" s="193">
        <f>Table1[[#This Row],[Number of Properties]]*Table1[[#This Row],[Base Fee ($)]]+(Table1[[#This Row],[Total Assessed Value ($)]]*Table1[[#This Row],[Percent (per $1,000 Assessment) (Example 5.5)]]/1000)</f>
        <v>0</v>
      </c>
    </row>
    <row r="4" spans="1:10" ht="15.75" x14ac:dyDescent="0.2">
      <c r="A4" s="187"/>
      <c r="B4" s="187"/>
      <c r="C4" s="188"/>
      <c r="D4" s="189"/>
      <c r="E4" s="190"/>
      <c r="F4" s="191"/>
      <c r="G4" s="192">
        <f>Table1[[#This Row],[Percent (per $1,000 Assessment) (Example 5.5)]]*Table1[[#This Row],[Total Assessed Value ($)]]/1000</f>
        <v>0</v>
      </c>
      <c r="H4" s="190"/>
      <c r="I4" s="193">
        <f>Table1[[#This Row],[Number of Properties]]*Table1[[#This Row],[Base Fee ($)]]+(Table1[[#This Row],[Total Assessed Value ($)]]*Table1[[#This Row],[Percent (per $1,000 Assessment) (Example 5.5)]]/1000)</f>
        <v>0</v>
      </c>
    </row>
    <row r="5" spans="1:10" ht="15.75" x14ac:dyDescent="0.2">
      <c r="A5" s="187"/>
      <c r="B5" s="187"/>
      <c r="C5" s="188"/>
      <c r="D5" s="189"/>
      <c r="E5" s="190"/>
      <c r="F5" s="191"/>
      <c r="G5" s="192">
        <f>Table1[[#This Row],[Percent (per $1,000 Assessment) (Example 5.5)]]*Table1[[#This Row],[Total Assessed Value ($)]]/1000</f>
        <v>0</v>
      </c>
      <c r="H5" s="190"/>
      <c r="I5" s="193">
        <f>Table1[[#This Row],[Number of Properties]]*Table1[[#This Row],[Base Fee ($)]]+(Table1[[#This Row],[Total Assessed Value ($)]]*Table1[[#This Row],[Percent (per $1,000 Assessment) (Example 5.5)]]/1000)</f>
        <v>0</v>
      </c>
    </row>
    <row r="6" spans="1:10" ht="15.75" x14ac:dyDescent="0.2">
      <c r="A6" s="187"/>
      <c r="B6" s="187"/>
      <c r="C6" s="188"/>
      <c r="D6" s="189"/>
      <c r="E6" s="190"/>
      <c r="F6" s="191"/>
      <c r="G6" s="192">
        <f>Table1[[#This Row],[Percent (per $1,000 Assessment) (Example 5.5)]]*Table1[[#This Row],[Total Assessed Value ($)]]/1000</f>
        <v>0</v>
      </c>
      <c r="H6" s="190"/>
      <c r="I6" s="193">
        <f>Table1[[#This Row],[Number of Properties]]*Table1[[#This Row],[Base Fee ($)]]+(Table1[[#This Row],[Total Assessed Value ($)]]*Table1[[#This Row],[Percent (per $1,000 Assessment) (Example 5.5)]]/1000)</f>
        <v>0</v>
      </c>
      <c r="J6" s="145"/>
    </row>
    <row r="7" spans="1:10" ht="15.75" x14ac:dyDescent="0.2">
      <c r="A7" s="187"/>
      <c r="B7" s="187"/>
      <c r="C7" s="188"/>
      <c r="D7" s="189"/>
      <c r="E7" s="190"/>
      <c r="F7" s="191"/>
      <c r="G7" s="192">
        <f>Table1[[#This Row],[Percent (per $1,000 Assessment) (Example 5.5)]]*Table1[[#This Row],[Total Assessed Value ($)]]/1000</f>
        <v>0</v>
      </c>
      <c r="H7" s="190"/>
      <c r="I7" s="193">
        <f>Table1[[#This Row],[Number of Properties]]*Table1[[#This Row],[Base Fee ($)]]+(Table1[[#This Row],[Total Assessed Value ($)]]*Table1[[#This Row],[Percent (per $1,000 Assessment) (Example 5.5)]]/1000)</f>
        <v>0</v>
      </c>
      <c r="J7" s="144"/>
    </row>
    <row r="8" spans="1:10" ht="15.75" x14ac:dyDescent="0.2">
      <c r="A8" s="187"/>
      <c r="B8" s="187"/>
      <c r="C8" s="188"/>
      <c r="D8" s="189"/>
      <c r="E8" s="190"/>
      <c r="F8" s="191"/>
      <c r="G8" s="192">
        <f>Table1[[#This Row],[Percent (per $1,000 Assessment) (Example 5.5)]]*Table1[[#This Row],[Total Assessed Value ($)]]/1000</f>
        <v>0</v>
      </c>
      <c r="H8" s="190"/>
      <c r="I8" s="193">
        <f>Table1[[#This Row],[Number of Properties]]*Table1[[#This Row],[Base Fee ($)]]+(Table1[[#This Row],[Total Assessed Value ($)]]*Table1[[#This Row],[Percent (per $1,000 Assessment) (Example 5.5)]]/1000)</f>
        <v>0</v>
      </c>
      <c r="J8" s="145"/>
    </row>
    <row r="9" spans="1:10" ht="15.75" x14ac:dyDescent="0.2">
      <c r="A9" s="187"/>
      <c r="B9" s="187"/>
      <c r="C9" s="188"/>
      <c r="D9" s="189"/>
      <c r="E9" s="190"/>
      <c r="F9" s="191"/>
      <c r="G9" s="192">
        <f>Table1[[#This Row],[Percent (per $1,000 Assessment) (Example 5.5)]]*Table1[[#This Row],[Total Assessed Value ($)]]/1000</f>
        <v>0</v>
      </c>
      <c r="H9" s="190"/>
      <c r="I9" s="193">
        <f>Table1[[#This Row],[Number of Properties]]*Table1[[#This Row],[Base Fee ($)]]+(Table1[[#This Row],[Total Assessed Value ($)]]*Table1[[#This Row],[Percent (per $1,000 Assessment) (Example 5.5)]]/1000)</f>
        <v>0</v>
      </c>
      <c r="J9" s="144"/>
    </row>
    <row r="10" spans="1:10" ht="15" customHeight="1" x14ac:dyDescent="0.2">
      <c r="A10" s="187"/>
      <c r="B10" s="187"/>
      <c r="C10" s="188"/>
      <c r="D10" s="189"/>
      <c r="E10" s="190"/>
      <c r="F10" s="191"/>
      <c r="G10" s="192">
        <f>Table1[[#This Row],[Percent (per $1,000 Assessment) (Example 5.5)]]*Table1[[#This Row],[Total Assessed Value ($)]]/1000</f>
        <v>0</v>
      </c>
      <c r="H10" s="190"/>
      <c r="I10" s="193">
        <f>Table1[[#This Row],[Number of Properties]]*Table1[[#This Row],[Base Fee ($)]]+(Table1[[#This Row],[Total Assessed Value ($)]]*Table1[[#This Row],[Percent (per $1,000 Assessment) (Example 5.5)]]/1000)</f>
        <v>0</v>
      </c>
    </row>
    <row r="11" spans="1:10" ht="15.75" x14ac:dyDescent="0.2">
      <c r="A11" s="187"/>
      <c r="B11" s="187"/>
      <c r="C11" s="188"/>
      <c r="D11" s="189"/>
      <c r="E11" s="190"/>
      <c r="F11" s="191"/>
      <c r="G11" s="192">
        <f>Table1[[#This Row],[Percent (per $1,000 Assessment) (Example 5.5)]]*Table1[[#This Row],[Total Assessed Value ($)]]/1000</f>
        <v>0</v>
      </c>
      <c r="H11" s="190"/>
      <c r="I11" s="193">
        <f>Table1[[#This Row],[Number of Properties]]*Table1[[#This Row],[Base Fee ($)]]+(Table1[[#This Row],[Total Assessed Value ($)]]*Table1[[#This Row],[Percent (per $1,000 Assessment) (Example 5.5)]]/1000)</f>
        <v>0</v>
      </c>
      <c r="J11" s="144"/>
    </row>
    <row r="12" spans="1:10" ht="15" customHeight="1" x14ac:dyDescent="0.2">
      <c r="A12" s="187"/>
      <c r="B12" s="187"/>
      <c r="C12" s="188"/>
      <c r="D12" s="189"/>
      <c r="E12" s="190"/>
      <c r="F12" s="191"/>
      <c r="G12" s="192">
        <f>Table1[[#This Row],[Percent (per $1,000 Assessment) (Example 5.5)]]*Table1[[#This Row],[Total Assessed Value ($)]]/1000</f>
        <v>0</v>
      </c>
      <c r="H12" s="190"/>
      <c r="I12" s="194">
        <f>Table1[[#This Row],[Number of Properties]]*Table1[[#This Row],[Base Fee ($)]]+(Table1[[#This Row],[Total Assessed Value ($)]]*Table1[[#This Row],[Percent (per $1,000 Assessment) (Example 5.5)]]/1000)</f>
        <v>0</v>
      </c>
    </row>
    <row r="13" spans="1:10" ht="15" customHeight="1" x14ac:dyDescent="0.2">
      <c r="A13" s="187"/>
      <c r="B13" s="187"/>
      <c r="C13" s="188"/>
      <c r="D13" s="189"/>
      <c r="E13" s="190"/>
      <c r="F13" s="191"/>
      <c r="G13" s="192">
        <f>Table1[[#This Row],[Percent (per $1,000 Assessment) (Example 5.5)]]*Table1[[#This Row],[Total Assessed Value ($)]]/1000</f>
        <v>0</v>
      </c>
      <c r="H13" s="190"/>
      <c r="I13" s="193">
        <f>Table1[[#This Row],[Number of Properties]]*Table1[[#This Row],[Base Fee ($)]]+(Table1[[#This Row],[Total Assessed Value ($)]]*Table1[[#This Row],[Percent (per $1,000 Assessment) (Example 5.5)]]/1000)</f>
        <v>0</v>
      </c>
    </row>
    <row r="14" spans="1:10" ht="15.75" x14ac:dyDescent="0.2">
      <c r="A14" s="187"/>
      <c r="B14" s="187"/>
      <c r="C14" s="188"/>
      <c r="D14" s="189"/>
      <c r="E14" s="190"/>
      <c r="F14" s="191"/>
      <c r="G14" s="192">
        <f>Table1[[#This Row],[Percent (per $1,000 Assessment) (Example 5.5)]]*Table1[[#This Row],[Total Assessed Value ($)]]/1000</f>
        <v>0</v>
      </c>
      <c r="H14" s="190"/>
      <c r="I14" s="193">
        <f>Table1[[#This Row],[Number of Properties]]*Table1[[#This Row],[Base Fee ($)]]+(Table1[[#This Row],[Total Assessed Value ($)]]*Table1[[#This Row],[Percent (per $1,000 Assessment) (Example 5.5)]]/1000)</f>
        <v>0</v>
      </c>
    </row>
    <row r="15" spans="1:10" ht="15.75" x14ac:dyDescent="0.2">
      <c r="A15" s="187"/>
      <c r="B15" s="187"/>
      <c r="C15" s="188"/>
      <c r="D15" s="189"/>
      <c r="E15" s="190"/>
      <c r="F15" s="191"/>
      <c r="G15" s="192">
        <f>Table1[[#This Row],[Percent (per $1,000 Assessment) (Example 5.5)]]*Table1[[#This Row],[Total Assessed Value ($)]]/1000</f>
        <v>0</v>
      </c>
      <c r="H15" s="190"/>
      <c r="I15" s="193">
        <f>Table1[[#This Row],[Number of Properties]]*Table1[[#This Row],[Base Fee ($)]]+(Table1[[#This Row],[Total Assessed Value ($)]]*Table1[[#This Row],[Percent (per $1,000 Assessment) (Example 5.5)]]/1000)</f>
        <v>0</v>
      </c>
    </row>
    <row r="16" spans="1:10" ht="15.75" x14ac:dyDescent="0.2">
      <c r="A16" s="187"/>
      <c r="B16" s="187"/>
      <c r="C16" s="188"/>
      <c r="D16" s="189"/>
      <c r="E16" s="190"/>
      <c r="F16" s="191"/>
      <c r="G16" s="192">
        <f>Table1[[#This Row],[Percent (per $1,000 Assessment) (Example 5.5)]]*Table1[[#This Row],[Total Assessed Value ($)]]/1000</f>
        <v>0</v>
      </c>
      <c r="H16" s="190"/>
      <c r="I16" s="193">
        <f>Table1[[#This Row],[Number of Properties]]*Table1[[#This Row],[Base Fee ($)]]+(Table1[[#This Row],[Total Assessed Value ($)]]*Table1[[#This Row],[Percent (per $1,000 Assessment) (Example 5.5)]]/1000)</f>
        <v>0</v>
      </c>
    </row>
    <row r="17" spans="1:10" ht="15.75" x14ac:dyDescent="0.2">
      <c r="A17" s="187"/>
      <c r="B17" s="187"/>
      <c r="C17" s="188"/>
      <c r="D17" s="189"/>
      <c r="E17" s="190"/>
      <c r="F17" s="191"/>
      <c r="G17" s="192">
        <f>Table1[[#This Row],[Percent (per $1,000 Assessment) (Example 5.5)]]*Table1[[#This Row],[Total Assessed Value ($)]]/1000</f>
        <v>0</v>
      </c>
      <c r="H17" s="190"/>
      <c r="I17" s="193">
        <f>Table1[[#This Row],[Number of Properties]]*Table1[[#This Row],[Base Fee ($)]]+(Table1[[#This Row],[Total Assessed Value ($)]]*Table1[[#This Row],[Percent (per $1,000 Assessment) (Example 5.5)]]/1000)</f>
        <v>0</v>
      </c>
      <c r="J17" s="145"/>
    </row>
    <row r="18" spans="1:10" ht="15.75" x14ac:dyDescent="0.2">
      <c r="A18" s="187"/>
      <c r="B18" s="187"/>
      <c r="C18" s="188"/>
      <c r="D18" s="189"/>
      <c r="E18" s="190"/>
      <c r="F18" s="191"/>
      <c r="G18" s="192">
        <f>Table1[[#This Row],[Percent (per $1,000 Assessment) (Example 5.5)]]*Table1[[#This Row],[Total Assessed Value ($)]]/1000</f>
        <v>0</v>
      </c>
      <c r="H18" s="190"/>
      <c r="I18" s="193">
        <f>Table1[[#This Row],[Number of Properties]]*Table1[[#This Row],[Base Fee ($)]]+(Table1[[#This Row],[Total Assessed Value ($)]]*Table1[[#This Row],[Percent (per $1,000 Assessment) (Example 5.5)]]/1000)</f>
        <v>0</v>
      </c>
    </row>
    <row r="19" spans="1:10" ht="15.75" x14ac:dyDescent="0.2">
      <c r="A19" s="187"/>
      <c r="B19" s="187"/>
      <c r="C19" s="195"/>
      <c r="D19" s="196"/>
      <c r="E19" s="197"/>
      <c r="F19" s="198"/>
      <c r="G19" s="192">
        <f>Table1[[#This Row],[Percent (per $1,000 Assessment) (Example 5.5)]]*Table1[[#This Row],[Total Assessed Value ($)]]/1000</f>
        <v>0</v>
      </c>
      <c r="H19" s="197"/>
      <c r="I19" s="193">
        <f>Table1[[#This Row],[Number of Properties]]*Table1[[#This Row],[Base Fee ($)]]+(Table1[[#This Row],[Total Assessed Value ($)]]*Table1[[#This Row],[Percent (per $1,000 Assessment) (Example 5.5)]]/1000)</f>
        <v>0</v>
      </c>
    </row>
    <row r="20" spans="1:10" ht="15.75" x14ac:dyDescent="0.2">
      <c r="A20" s="187"/>
      <c r="B20" s="187"/>
      <c r="C20" s="195"/>
      <c r="D20" s="196"/>
      <c r="E20" s="197"/>
      <c r="F20" s="198"/>
      <c r="G20" s="192">
        <f>Table1[[#This Row],[Percent (per $1,000 Assessment) (Example 5.5)]]*Table1[[#This Row],[Total Assessed Value ($)]]/1000</f>
        <v>0</v>
      </c>
      <c r="H20" s="197"/>
      <c r="I20" s="193">
        <f>Table1[[#This Row],[Number of Properties]]*Table1[[#This Row],[Base Fee ($)]]+(Table1[[#This Row],[Total Assessed Value ($)]]*Table1[[#This Row],[Percent (per $1,000 Assessment) (Example 5.5)]]/1000)</f>
        <v>0</v>
      </c>
    </row>
    <row r="21" spans="1:10" ht="15.75" x14ac:dyDescent="0.2">
      <c r="A21" s="187"/>
      <c r="B21" s="187"/>
      <c r="C21" s="188"/>
      <c r="D21" s="189"/>
      <c r="E21" s="190"/>
      <c r="F21" s="191"/>
      <c r="G21" s="192">
        <f>Table1[[#This Row],[Percent (per $1,000 Assessment) (Example 5.5)]]*Table1[[#This Row],[Total Assessed Value ($)]]/1000</f>
        <v>0</v>
      </c>
      <c r="H21" s="190"/>
      <c r="I21" s="193">
        <f>Table1[[#This Row],[Number of Properties]]*Table1[[#This Row],[Base Fee ($)]]+(Table1[[#This Row],[Total Assessed Value ($)]]*Table1[[#This Row],[Percent (per $1,000 Assessment) (Example 5.5)]]/1000)</f>
        <v>0</v>
      </c>
    </row>
  </sheetData>
  <sheetProtection sheet="1" formatCells="0" formatColumns="0" formatRows="0" insertColumns="0" insertRows="0" deleteColumns="0" deleteRows="0"/>
  <mergeCells count="2">
    <mergeCell ref="A1:C1"/>
    <mergeCell ref="D1:I1"/>
  </mergeCells>
  <conditionalFormatting sqref="E5:E6 E8">
    <cfRule type="containsText" dxfId="0" priority="1" operator="containsText" text="&quot;Water and Sewage Fee&quot;">
      <formula>NOT(ISERROR(SEARCH("""Water and Sewage Fee""",E5)))</formula>
    </cfRule>
  </conditionalFormatting>
  <dataValidations count="1">
    <dataValidation type="list" sqref="A3:A21" xr:uid="{A13B5E39-D593-46E8-B5E2-147379B41267}">
      <formula1>"Residential Property"</formula1>
    </dataValidation>
  </dataValidations>
  <pageMargins left="0.7" right="0.7" top="0.75" bottom="0.75" header="0.3" footer="0.3"/>
  <pageSetup paperSize="5" orientation="landscape" r:id="rId1"/>
  <headerFooter>
    <oddHeader>&amp;C&amp;"Arial,Bold"&amp;16Department of Municipal and Community Affairs: Residential Property Tax (1.1.1 and 1.1.3)</oddHeader>
    <oddFooter>&amp;CResidential Property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xr:uid="{5B90DEC4-5F7B-4295-A9BC-3F0B96FBFC47}">
          <x14:formula1>
            <xm:f>'Lookup Lists'!$A$2:$A$22</xm:f>
          </x14:formula1>
          <xm:sqref>B3:B21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500AE-2187-4980-8FC0-FA2DD8268979}">
  <sheetPr>
    <tabColor theme="8" tint="0.39997558519241921"/>
  </sheetPr>
  <dimension ref="A1:L51"/>
  <sheetViews>
    <sheetView view="pageBreakPreview" zoomScale="115" zoomScaleNormal="100" zoomScaleSheetLayoutView="115" workbookViewId="0">
      <selection activeCell="A3" sqref="A3"/>
    </sheetView>
  </sheetViews>
  <sheetFormatPr defaultRowHeight="12.75" x14ac:dyDescent="0.2"/>
  <cols>
    <col min="1" max="1" width="13.5703125" style="139" customWidth="1"/>
    <col min="2" max="2" width="20.28515625" style="139" customWidth="1"/>
    <col min="3" max="3" width="18.28515625" style="139" customWidth="1"/>
    <col min="4" max="4" width="14" style="139" customWidth="1"/>
    <col min="5" max="7" width="21.7109375" style="139" customWidth="1"/>
    <col min="8" max="8" width="9.5703125" style="139" customWidth="1"/>
    <col min="9" max="9" width="21.7109375" style="139" customWidth="1"/>
    <col min="10" max="10" width="11.5703125" style="139" bestFit="1" customWidth="1"/>
    <col min="11" max="16384" width="9.140625" style="139"/>
  </cols>
  <sheetData>
    <row r="1" spans="1:11" ht="15.75" x14ac:dyDescent="0.2">
      <c r="A1" s="388" t="s">
        <v>233</v>
      </c>
      <c r="B1" s="389"/>
      <c r="C1" s="389"/>
      <c r="D1" s="390" t="s">
        <v>404</v>
      </c>
      <c r="E1" s="390"/>
      <c r="F1" s="390"/>
      <c r="G1" s="390"/>
      <c r="H1" s="390"/>
      <c r="I1" s="199"/>
    </row>
    <row r="2" spans="1:11" ht="63" x14ac:dyDescent="0.2">
      <c r="A2" s="183" t="s">
        <v>306</v>
      </c>
      <c r="B2" s="183" t="s">
        <v>433</v>
      </c>
      <c r="C2" s="200" t="s">
        <v>236</v>
      </c>
      <c r="D2" s="201" t="s">
        <v>56</v>
      </c>
      <c r="E2" s="201" t="s">
        <v>237</v>
      </c>
      <c r="F2" s="201" t="s">
        <v>353</v>
      </c>
      <c r="G2" s="202" t="s">
        <v>354</v>
      </c>
      <c r="H2" s="201" t="s">
        <v>238</v>
      </c>
      <c r="I2" s="203" t="s">
        <v>239</v>
      </c>
    </row>
    <row r="3" spans="1:11" ht="15.75" x14ac:dyDescent="0.2">
      <c r="A3" s="187"/>
      <c r="B3" s="187"/>
      <c r="C3" s="187"/>
      <c r="D3" s="204"/>
      <c r="E3" s="205"/>
      <c r="F3" s="206"/>
      <c r="G3" s="197">
        <f>Table14[[#This Row],[Total Assessed Value ($)]]*Table14[[#This Row],[Percent (per $1,000 Assessment) (Example 5.5)]]/1000</f>
        <v>0</v>
      </c>
      <c r="H3" s="205"/>
      <c r="I3" s="207">
        <f>Table14[[#This Row],[Number of Properties]]*Table14[[#This Row],[Base Fee ($)]]+(Table14[[#This Row],[Total Assessed Value ($)]]*Table14[[#This Row],[Percent (per $1,000 Assessment) (Example 5.5)]]/1000)</f>
        <v>0</v>
      </c>
    </row>
    <row r="4" spans="1:11" ht="15.75" x14ac:dyDescent="0.2">
      <c r="A4" s="187"/>
      <c r="B4" s="187"/>
      <c r="C4" s="187"/>
      <c r="D4" s="208"/>
      <c r="E4" s="205"/>
      <c r="F4" s="206"/>
      <c r="G4" s="197">
        <f>Table14[[#This Row],[Total Assessed Value ($)]]*Table14[[#This Row],[Percent (per $1,000 Assessment) (Example 5.5)]]/1000</f>
        <v>0</v>
      </c>
      <c r="H4" s="190"/>
      <c r="I4" s="193">
        <f>Table14[[#This Row],[Number of Properties]]*Table14[[#This Row],[Base Fee ($)]]+(Table14[[#This Row],[Total Assessed Value ($)]]*Table14[[#This Row],[Percent (per $1,000 Assessment) (Example 5.5)]]/1000)</f>
        <v>0</v>
      </c>
      <c r="K4" s="146"/>
    </row>
    <row r="5" spans="1:11" ht="15.75" x14ac:dyDescent="0.2">
      <c r="A5" s="187"/>
      <c r="B5" s="187"/>
      <c r="C5" s="187"/>
      <c r="D5" s="208"/>
      <c r="E5" s="205"/>
      <c r="F5" s="206"/>
      <c r="G5" s="197">
        <f>Table14[[#This Row],[Total Assessed Value ($)]]*Table14[[#This Row],[Percent (per $1,000 Assessment) (Example 5.5)]]/1000</f>
        <v>0</v>
      </c>
      <c r="H5" s="190"/>
      <c r="I5" s="193">
        <f>Table14[[#This Row],[Number of Properties]]*Table14[[#This Row],[Base Fee ($)]]+(Table14[[#This Row],[Total Assessed Value ($)]]*Table14[[#This Row],[Percent (per $1,000 Assessment) (Example 5.5)]]/1000)</f>
        <v>0</v>
      </c>
      <c r="J5" s="146"/>
    </row>
    <row r="6" spans="1:11" ht="15.75" x14ac:dyDescent="0.2">
      <c r="A6" s="187"/>
      <c r="B6" s="187"/>
      <c r="C6" s="187"/>
      <c r="D6" s="208"/>
      <c r="E6" s="190"/>
      <c r="F6" s="187"/>
      <c r="G6" s="197">
        <f>Table14[[#This Row],[Total Assessed Value ($)]]*Table14[[#This Row],[Percent (per $1,000 Assessment) (Example 5.5)]]/1000</f>
        <v>0</v>
      </c>
      <c r="H6" s="190"/>
      <c r="I6" s="193">
        <f>Table14[[#This Row],[Number of Properties]]*Table14[[#This Row],[Base Fee ($)]]+(Table14[[#This Row],[Total Assessed Value ($)]]*Table14[[#This Row],[Percent (per $1,000 Assessment) (Example 5.5)]]/1000)</f>
        <v>0</v>
      </c>
      <c r="J6" s="160"/>
    </row>
    <row r="7" spans="1:11" ht="15.75" x14ac:dyDescent="0.2">
      <c r="A7" s="187"/>
      <c r="B7" s="187"/>
      <c r="C7" s="187"/>
      <c r="D7" s="208"/>
      <c r="E7" s="190"/>
      <c r="F7" s="187"/>
      <c r="G7" s="197">
        <f>Table14[[#This Row],[Total Assessed Value ($)]]*Table14[[#This Row],[Percent (per $1,000 Assessment) (Example 5.5)]]/1000</f>
        <v>0</v>
      </c>
      <c r="H7" s="190"/>
      <c r="I7" s="193">
        <f>Table14[[#This Row],[Number of Properties]]*Table14[[#This Row],[Base Fee ($)]]+(Table14[[#This Row],[Total Assessed Value ($)]]*Table14[[#This Row],[Percent (per $1,000 Assessment) (Example 5.5)]]/1000)</f>
        <v>0</v>
      </c>
      <c r="J7" s="146"/>
    </row>
    <row r="8" spans="1:11" ht="15.75" hidden="1" x14ac:dyDescent="0.2">
      <c r="A8" s="187"/>
      <c r="B8" s="187"/>
      <c r="C8" s="187"/>
      <c r="D8" s="208"/>
      <c r="E8" s="190"/>
      <c r="F8" s="187"/>
      <c r="G8" s="197">
        <f>Table14[[#This Row],[Total Assessed Value ($)]]*Table14[[#This Row],[Percent (per $1,000 Assessment) (Example 5.5)]]/1000</f>
        <v>0</v>
      </c>
      <c r="H8" s="190"/>
      <c r="I8" s="194">
        <f>Table14[[#This Row],[Number of Properties]]*Table14[[#This Row],[Base Fee ($)]]+(Table14[[#This Row],[Total Assessed Value ($)]]*Table14[[#This Row],[Percent (per $1,000 Assessment) (Example 5.5)]]/1000)</f>
        <v>0</v>
      </c>
    </row>
    <row r="9" spans="1:11" ht="15.75" hidden="1" x14ac:dyDescent="0.2">
      <c r="A9" s="187"/>
      <c r="B9" s="187"/>
      <c r="C9" s="187"/>
      <c r="D9" s="208"/>
      <c r="E9" s="190"/>
      <c r="F9" s="187"/>
      <c r="G9" s="197">
        <f>Table14[[#This Row],[Total Assessed Value ($)]]*Table14[[#This Row],[Percent (per $1,000 Assessment) (Example 5.5)]]/1000</f>
        <v>0</v>
      </c>
      <c r="H9" s="190"/>
      <c r="I9" s="194">
        <f>Table14[[#This Row],[Number of Properties]]*Table14[[#This Row],[Base Fee ($)]]+(Table14[[#This Row],[Total Assessed Value ($)]]*Table14[[#This Row],[Percent (per $1,000 Assessment) (Example 5.5)]]/1000)</f>
        <v>0</v>
      </c>
    </row>
    <row r="10" spans="1:11" ht="15.75" hidden="1" x14ac:dyDescent="0.2">
      <c r="A10" s="187"/>
      <c r="B10" s="187"/>
      <c r="C10" s="187"/>
      <c r="D10" s="208"/>
      <c r="E10" s="190"/>
      <c r="F10" s="187"/>
      <c r="G10" s="197">
        <f>Table14[[#This Row],[Total Assessed Value ($)]]*Table14[[#This Row],[Percent (per $1,000 Assessment) (Example 5.5)]]/1000</f>
        <v>0</v>
      </c>
      <c r="H10" s="190"/>
      <c r="I10" s="194">
        <f>Table14[[#This Row],[Number of Properties]]*Table14[[#This Row],[Base Fee ($)]]+(Table14[[#This Row],[Total Assessed Value ($)]]*Table14[[#This Row],[Percent (per $1,000 Assessment) (Example 5.5)]]/1000)</f>
        <v>0</v>
      </c>
    </row>
    <row r="11" spans="1:11" ht="15.75" hidden="1" x14ac:dyDescent="0.2">
      <c r="A11" s="187"/>
      <c r="B11" s="187"/>
      <c r="C11" s="187"/>
      <c r="D11" s="208"/>
      <c r="E11" s="190"/>
      <c r="F11" s="187"/>
      <c r="G11" s="197">
        <f>Table14[[#This Row],[Total Assessed Value ($)]]*Table14[[#This Row],[Percent (per $1,000 Assessment) (Example 5.5)]]/1000</f>
        <v>0</v>
      </c>
      <c r="H11" s="190"/>
      <c r="I11" s="194">
        <f>Table14[[#This Row],[Number of Properties]]*Table14[[#This Row],[Base Fee ($)]]+(Table14[[#This Row],[Total Assessed Value ($)]]*Table14[[#This Row],[Percent (per $1,000 Assessment) (Example 5.5)]]/1000)</f>
        <v>0</v>
      </c>
    </row>
    <row r="12" spans="1:11" ht="15.75" hidden="1" x14ac:dyDescent="0.2">
      <c r="A12" s="187"/>
      <c r="B12" s="187"/>
      <c r="C12" s="187"/>
      <c r="D12" s="208"/>
      <c r="E12" s="190"/>
      <c r="F12" s="187"/>
      <c r="G12" s="197">
        <f>Table14[[#This Row],[Total Assessed Value ($)]]*Table14[[#This Row],[Percent (per $1,000 Assessment) (Example 5.5)]]/1000</f>
        <v>0</v>
      </c>
      <c r="H12" s="190"/>
      <c r="I12" s="194">
        <f>Table14[[#This Row],[Number of Properties]]*Table14[[#This Row],[Base Fee ($)]]+(Table14[[#This Row],[Total Assessed Value ($)]]*Table14[[#This Row],[Percent (per $1,000 Assessment) (Example 5.5)]]/1000)</f>
        <v>0</v>
      </c>
    </row>
    <row r="13" spans="1:11" ht="15.75" hidden="1" x14ac:dyDescent="0.2">
      <c r="A13" s="187"/>
      <c r="B13" s="187"/>
      <c r="C13" s="187"/>
      <c r="D13" s="208"/>
      <c r="E13" s="190"/>
      <c r="F13" s="187"/>
      <c r="G13" s="197">
        <f>Table14[[#This Row],[Total Assessed Value ($)]]*Table14[[#This Row],[Percent (per $1,000 Assessment) (Example 5.5)]]/1000</f>
        <v>0</v>
      </c>
      <c r="H13" s="190"/>
      <c r="I13" s="194">
        <f>Table14[[#This Row],[Number of Properties]]*Table14[[#This Row],[Base Fee ($)]]+(Table14[[#This Row],[Total Assessed Value ($)]]*Table14[[#This Row],[Percent (per $1,000 Assessment) (Example 5.5)]]/1000)</f>
        <v>0</v>
      </c>
    </row>
    <row r="14" spans="1:11" ht="15.75" hidden="1" x14ac:dyDescent="0.2">
      <c r="A14" s="187"/>
      <c r="B14" s="187"/>
      <c r="C14" s="187"/>
      <c r="D14" s="208"/>
      <c r="E14" s="190"/>
      <c r="F14" s="187"/>
      <c r="G14" s="197">
        <f>Table14[[#This Row],[Total Assessed Value ($)]]*Table14[[#This Row],[Percent (per $1,000 Assessment) (Example 5.5)]]/1000</f>
        <v>0</v>
      </c>
      <c r="H14" s="190"/>
      <c r="I14" s="194">
        <f>Table14[[#This Row],[Number of Properties]]*Table14[[#This Row],[Base Fee ($)]]+(Table14[[#This Row],[Total Assessed Value ($)]]*Table14[[#This Row],[Percent (per $1,000 Assessment) (Example 5.5)]]/1000)</f>
        <v>0</v>
      </c>
    </row>
    <row r="15" spans="1:11" ht="15.75" hidden="1" x14ac:dyDescent="0.2">
      <c r="A15" s="187"/>
      <c r="B15" s="187"/>
      <c r="C15" s="187"/>
      <c r="D15" s="208"/>
      <c r="E15" s="190"/>
      <c r="F15" s="187"/>
      <c r="G15" s="197">
        <f>Table14[[#This Row],[Total Assessed Value ($)]]*Table14[[#This Row],[Percent (per $1,000 Assessment) (Example 5.5)]]/1000</f>
        <v>0</v>
      </c>
      <c r="H15" s="190"/>
      <c r="I15" s="194">
        <f>Table14[[#This Row],[Number of Properties]]*Table14[[#This Row],[Base Fee ($)]]+(Table14[[#This Row],[Total Assessed Value ($)]]*Table14[[#This Row],[Percent (per $1,000 Assessment) (Example 5.5)]]/1000)</f>
        <v>0</v>
      </c>
    </row>
    <row r="16" spans="1:11" ht="15.75" hidden="1" x14ac:dyDescent="0.2">
      <c r="A16" s="187"/>
      <c r="B16" s="187"/>
      <c r="C16" s="187"/>
      <c r="D16" s="208"/>
      <c r="E16" s="190"/>
      <c r="F16" s="187"/>
      <c r="G16" s="197">
        <f>Table14[[#This Row],[Total Assessed Value ($)]]*Table14[[#This Row],[Percent (per $1,000 Assessment) (Example 5.5)]]/1000</f>
        <v>0</v>
      </c>
      <c r="H16" s="190"/>
      <c r="I16" s="194">
        <f>Table14[[#This Row],[Number of Properties]]*Table14[[#This Row],[Base Fee ($)]]+(Table14[[#This Row],[Total Assessed Value ($)]]*Table14[[#This Row],[Percent (per $1,000 Assessment) (Example 5.5)]]/1000)</f>
        <v>0</v>
      </c>
    </row>
    <row r="17" spans="1:12" ht="15.75" hidden="1" x14ac:dyDescent="0.2">
      <c r="A17" s="187"/>
      <c r="B17" s="187"/>
      <c r="C17" s="187"/>
      <c r="D17" s="208"/>
      <c r="E17" s="190"/>
      <c r="F17" s="187"/>
      <c r="G17" s="197">
        <f>Table14[[#This Row],[Total Assessed Value ($)]]*Table14[[#This Row],[Percent (per $1,000 Assessment) (Example 5.5)]]/1000</f>
        <v>0</v>
      </c>
      <c r="H17" s="190"/>
      <c r="I17" s="194">
        <f>Table14[[#This Row],[Number of Properties]]*Table14[[#This Row],[Base Fee ($)]]+(Table14[[#This Row],[Total Assessed Value ($)]]*Table14[[#This Row],[Percent (per $1,000 Assessment) (Example 5.5)]]/1000)</f>
        <v>0</v>
      </c>
    </row>
    <row r="18" spans="1:12" ht="15.75" hidden="1" x14ac:dyDescent="0.2">
      <c r="A18" s="187"/>
      <c r="B18" s="187"/>
      <c r="C18" s="187"/>
      <c r="D18" s="208"/>
      <c r="E18" s="190"/>
      <c r="F18" s="187"/>
      <c r="G18" s="197">
        <f>Table14[[#This Row],[Total Assessed Value ($)]]*Table14[[#This Row],[Percent (per $1,000 Assessment) (Example 5.5)]]/1000</f>
        <v>0</v>
      </c>
      <c r="H18" s="190"/>
      <c r="I18" s="194">
        <f>Table14[[#This Row],[Number of Properties]]*Table14[[#This Row],[Base Fee ($)]]+(Table14[[#This Row],[Total Assessed Value ($)]]*Table14[[#This Row],[Percent (per $1,000 Assessment) (Example 5.5)]]/1000)</f>
        <v>0</v>
      </c>
    </row>
    <row r="19" spans="1:12" ht="15.75" hidden="1" x14ac:dyDescent="0.2">
      <c r="A19" s="187"/>
      <c r="B19" s="187"/>
      <c r="C19" s="187"/>
      <c r="D19" s="208"/>
      <c r="E19" s="190"/>
      <c r="F19" s="187"/>
      <c r="G19" s="197">
        <f>Table14[[#This Row],[Total Assessed Value ($)]]*Table14[[#This Row],[Percent (per $1,000 Assessment) (Example 5.5)]]/1000</f>
        <v>0</v>
      </c>
      <c r="H19" s="190"/>
      <c r="I19" s="194">
        <f>Table14[[#This Row],[Number of Properties]]*Table14[[#This Row],[Base Fee ($)]]+(Table14[[#This Row],[Total Assessed Value ($)]]*Table14[[#This Row],[Percent (per $1,000 Assessment) (Example 5.5)]]/1000)</f>
        <v>0</v>
      </c>
    </row>
    <row r="20" spans="1:12" ht="15.75" hidden="1" x14ac:dyDescent="0.2">
      <c r="A20" s="187"/>
      <c r="B20" s="187"/>
      <c r="C20" s="187"/>
      <c r="D20" s="208"/>
      <c r="E20" s="190"/>
      <c r="F20" s="187"/>
      <c r="G20" s="197">
        <f>Table14[[#This Row],[Total Assessed Value ($)]]*Table14[[#This Row],[Percent (per $1,000 Assessment) (Example 5.5)]]/1000</f>
        <v>0</v>
      </c>
      <c r="H20" s="190"/>
      <c r="I20" s="194">
        <f>Table14[[#This Row],[Number of Properties]]*Table14[[#This Row],[Base Fee ($)]]+(Table14[[#This Row],[Total Assessed Value ($)]]*Table14[[#This Row],[Percent (per $1,000 Assessment) (Example 5.5)]]/1000)</f>
        <v>0</v>
      </c>
    </row>
    <row r="21" spans="1:12" ht="15.75" hidden="1" x14ac:dyDescent="0.2">
      <c r="A21" s="187"/>
      <c r="B21" s="187"/>
      <c r="C21" s="187"/>
      <c r="D21" s="208"/>
      <c r="E21" s="190"/>
      <c r="F21" s="187"/>
      <c r="G21" s="197">
        <f>Table14[[#This Row],[Total Assessed Value ($)]]*Table14[[#This Row],[Percent (per $1,000 Assessment) (Example 5.5)]]/1000</f>
        <v>0</v>
      </c>
      <c r="H21" s="190"/>
      <c r="I21" s="194">
        <f>Table14[[#This Row],[Number of Properties]]*Table14[[#This Row],[Base Fee ($)]]+(Table14[[#This Row],[Total Assessed Value ($)]]*Table14[[#This Row],[Percent (per $1,000 Assessment) (Example 5.5)]]/1000)</f>
        <v>0</v>
      </c>
    </row>
    <row r="22" spans="1:12" ht="15.75" hidden="1" x14ac:dyDescent="0.2">
      <c r="A22" s="187"/>
      <c r="B22" s="187"/>
      <c r="C22" s="187"/>
      <c r="D22" s="208"/>
      <c r="E22" s="190"/>
      <c r="F22" s="187"/>
      <c r="G22" s="197">
        <f>Table14[[#This Row],[Total Assessed Value ($)]]*Table14[[#This Row],[Percent (per $1,000 Assessment) (Example 5.5)]]/1000</f>
        <v>0</v>
      </c>
      <c r="H22" s="190"/>
      <c r="I22" s="194">
        <f>Table14[[#This Row],[Number of Properties]]*Table14[[#This Row],[Base Fee ($)]]+(Table14[[#This Row],[Total Assessed Value ($)]]*Table14[[#This Row],[Percent (per $1,000 Assessment) (Example 5.5)]]/1000)</f>
        <v>0</v>
      </c>
    </row>
    <row r="23" spans="1:12" ht="15.75" hidden="1" x14ac:dyDescent="0.2">
      <c r="A23" s="187"/>
      <c r="B23" s="187"/>
      <c r="C23" s="187"/>
      <c r="D23" s="208"/>
      <c r="E23" s="190"/>
      <c r="F23" s="187"/>
      <c r="G23" s="197">
        <f>Table14[[#This Row],[Total Assessed Value ($)]]*Table14[[#This Row],[Percent (per $1,000 Assessment) (Example 5.5)]]/1000</f>
        <v>0</v>
      </c>
      <c r="H23" s="190"/>
      <c r="I23" s="194">
        <f>Table14[[#This Row],[Number of Properties]]*Table14[[#This Row],[Base Fee ($)]]+(Table14[[#This Row],[Total Assessed Value ($)]]*Table14[[#This Row],[Percent (per $1,000 Assessment) (Example 5.5)]]/1000)</f>
        <v>0</v>
      </c>
    </row>
    <row r="24" spans="1:12" ht="15.75" hidden="1" x14ac:dyDescent="0.2">
      <c r="A24" s="187"/>
      <c r="B24" s="187"/>
      <c r="C24" s="187"/>
      <c r="D24" s="208"/>
      <c r="E24" s="190"/>
      <c r="F24" s="187"/>
      <c r="G24" s="197">
        <f>Table14[[#This Row],[Total Assessed Value ($)]]*Table14[[#This Row],[Percent (per $1,000 Assessment) (Example 5.5)]]/1000</f>
        <v>0</v>
      </c>
      <c r="H24" s="190"/>
      <c r="I24" s="194">
        <f>Table14[[#This Row],[Number of Properties]]*Table14[[#This Row],[Base Fee ($)]]+(Table14[[#This Row],[Total Assessed Value ($)]]*Table14[[#This Row],[Percent (per $1,000 Assessment) (Example 5.5)]]/1000)</f>
        <v>0</v>
      </c>
    </row>
    <row r="25" spans="1:12" ht="15.75" hidden="1" x14ac:dyDescent="0.2">
      <c r="A25" s="187"/>
      <c r="B25" s="187"/>
      <c r="C25" s="187"/>
      <c r="D25" s="208"/>
      <c r="E25" s="190"/>
      <c r="F25" s="187"/>
      <c r="G25" s="197">
        <f>Table14[[#This Row],[Total Assessed Value ($)]]*Table14[[#This Row],[Percent (per $1,000 Assessment) (Example 5.5)]]/1000</f>
        <v>0</v>
      </c>
      <c r="H25" s="190"/>
      <c r="I25" s="194">
        <f>Table14[[#This Row],[Number of Properties]]*Table14[[#This Row],[Base Fee ($)]]+(Table14[[#This Row],[Total Assessed Value ($)]]*Table14[[#This Row],[Percent (per $1,000 Assessment) (Example 5.5)]]/1000)</f>
        <v>0</v>
      </c>
    </row>
    <row r="26" spans="1:12" ht="15.75" hidden="1" x14ac:dyDescent="0.2">
      <c r="A26" s="187"/>
      <c r="B26" s="187"/>
      <c r="C26" s="187"/>
      <c r="D26" s="208"/>
      <c r="E26" s="190"/>
      <c r="F26" s="187"/>
      <c r="G26" s="197">
        <f>Table14[[#This Row],[Total Assessed Value ($)]]*Table14[[#This Row],[Percent (per $1,000 Assessment) (Example 5.5)]]/1000</f>
        <v>0</v>
      </c>
      <c r="H26" s="190"/>
      <c r="I26" s="194">
        <f>Table14[[#This Row],[Number of Properties]]*Table14[[#This Row],[Base Fee ($)]]+(Table14[[#This Row],[Total Assessed Value ($)]]*Table14[[#This Row],[Percent (per $1,000 Assessment) (Example 5.5)]]/1000)</f>
        <v>0</v>
      </c>
    </row>
    <row r="27" spans="1:12" ht="15.75" hidden="1" x14ac:dyDescent="0.2">
      <c r="A27" s="187"/>
      <c r="B27" s="187"/>
      <c r="C27" s="187"/>
      <c r="D27" s="208"/>
      <c r="E27" s="190"/>
      <c r="F27" s="187"/>
      <c r="G27" s="197">
        <f>Table14[[#This Row],[Total Assessed Value ($)]]*Table14[[#This Row],[Percent (per $1,000 Assessment) (Example 5.5)]]/1000</f>
        <v>0</v>
      </c>
      <c r="H27" s="190"/>
      <c r="I27" s="194">
        <f>Table14[[#This Row],[Number of Properties]]*Table14[[#This Row],[Base Fee ($)]]+(Table14[[#This Row],[Total Assessed Value ($)]]*Table14[[#This Row],[Percent (per $1,000 Assessment) (Example 5.5)]]/1000)</f>
        <v>0</v>
      </c>
      <c r="L27" s="146"/>
    </row>
    <row r="28" spans="1:12" ht="15.75" hidden="1" x14ac:dyDescent="0.2">
      <c r="A28" s="187"/>
      <c r="B28" s="187"/>
      <c r="C28" s="187"/>
      <c r="D28" s="208"/>
      <c r="E28" s="190"/>
      <c r="F28" s="187"/>
      <c r="G28" s="197">
        <f>Table14[[#This Row],[Total Assessed Value ($)]]*Table14[[#This Row],[Percent (per $1,000 Assessment) (Example 5.5)]]/1000</f>
        <v>0</v>
      </c>
      <c r="H28" s="190"/>
      <c r="I28" s="194">
        <f>Table14[[#This Row],[Number of Properties]]*Table14[[#This Row],[Base Fee ($)]]+(Table14[[#This Row],[Total Assessed Value ($)]]*Table14[[#This Row],[Percent (per $1,000 Assessment) (Example 5.5)]]/1000)</f>
        <v>0</v>
      </c>
    </row>
    <row r="29" spans="1:12" ht="15.75" hidden="1" x14ac:dyDescent="0.2">
      <c r="A29" s="187"/>
      <c r="B29" s="187"/>
      <c r="C29" s="187"/>
      <c r="D29" s="208"/>
      <c r="E29" s="190"/>
      <c r="F29" s="187"/>
      <c r="G29" s="197">
        <f>Table14[[#This Row],[Total Assessed Value ($)]]*Table14[[#This Row],[Percent (per $1,000 Assessment) (Example 5.5)]]/1000</f>
        <v>0</v>
      </c>
      <c r="H29" s="190"/>
      <c r="I29" s="194">
        <f>Table14[[#This Row],[Number of Properties]]*Table14[[#This Row],[Base Fee ($)]]+(Table14[[#This Row],[Total Assessed Value ($)]]*Table14[[#This Row],[Percent (per $1,000 Assessment) (Example 5.5)]]/1000)</f>
        <v>0</v>
      </c>
    </row>
    <row r="30" spans="1:12" ht="15.75" hidden="1" x14ac:dyDescent="0.2">
      <c r="A30" s="187"/>
      <c r="B30" s="187"/>
      <c r="C30" s="187"/>
      <c r="D30" s="208"/>
      <c r="E30" s="190"/>
      <c r="F30" s="187"/>
      <c r="G30" s="197">
        <f>Table14[[#This Row],[Total Assessed Value ($)]]*Table14[[#This Row],[Percent (per $1,000 Assessment) (Example 5.5)]]/1000</f>
        <v>0</v>
      </c>
      <c r="H30" s="190"/>
      <c r="I30" s="194">
        <f>Table14[[#This Row],[Number of Properties]]*Table14[[#This Row],[Base Fee ($)]]+(Table14[[#This Row],[Total Assessed Value ($)]]*Table14[[#This Row],[Percent (per $1,000 Assessment) (Example 5.5)]]/1000)</f>
        <v>0</v>
      </c>
    </row>
    <row r="31" spans="1:12" ht="15.75" hidden="1" x14ac:dyDescent="0.2">
      <c r="A31" s="187"/>
      <c r="B31" s="187"/>
      <c r="C31" s="187"/>
      <c r="D31" s="208"/>
      <c r="E31" s="190"/>
      <c r="F31" s="187"/>
      <c r="G31" s="197">
        <f>Table14[[#This Row],[Total Assessed Value ($)]]*Table14[[#This Row],[Percent (per $1,000 Assessment) (Example 5.5)]]/1000</f>
        <v>0</v>
      </c>
      <c r="H31" s="190"/>
      <c r="I31" s="194">
        <f>Table14[[#This Row],[Number of Properties]]*Table14[[#This Row],[Base Fee ($)]]+(Table14[[#This Row],[Total Assessed Value ($)]]*Table14[[#This Row],[Percent (per $1,000 Assessment) (Example 5.5)]]/1000)</f>
        <v>0</v>
      </c>
    </row>
    <row r="32" spans="1:12" ht="15.75" hidden="1" x14ac:dyDescent="0.2">
      <c r="A32" s="187"/>
      <c r="B32" s="187"/>
      <c r="C32" s="187"/>
      <c r="D32" s="208"/>
      <c r="E32" s="190"/>
      <c r="F32" s="187"/>
      <c r="G32" s="197">
        <f>Table14[[#This Row],[Total Assessed Value ($)]]*Table14[[#This Row],[Percent (per $1,000 Assessment) (Example 5.5)]]/1000</f>
        <v>0</v>
      </c>
      <c r="H32" s="190"/>
      <c r="I32" s="194">
        <f>Table14[[#This Row],[Number of Properties]]*Table14[[#This Row],[Base Fee ($)]]+(Table14[[#This Row],[Total Assessed Value ($)]]*Table14[[#This Row],[Percent (per $1,000 Assessment) (Example 5.5)]]/1000)</f>
        <v>0</v>
      </c>
    </row>
    <row r="33" spans="1:9" ht="15.75" hidden="1" x14ac:dyDescent="0.2">
      <c r="A33" s="187"/>
      <c r="B33" s="187"/>
      <c r="C33" s="187"/>
      <c r="D33" s="208"/>
      <c r="E33" s="190"/>
      <c r="F33" s="187"/>
      <c r="G33" s="197">
        <f>Table14[[#This Row],[Total Assessed Value ($)]]*Table14[[#This Row],[Percent (per $1,000 Assessment) (Example 5.5)]]/1000</f>
        <v>0</v>
      </c>
      <c r="H33" s="190"/>
      <c r="I33" s="194">
        <f>Table14[[#This Row],[Number of Properties]]*Table14[[#This Row],[Base Fee ($)]]+(Table14[[#This Row],[Total Assessed Value ($)]]*Table14[[#This Row],[Percent (per $1,000 Assessment) (Example 5.5)]]/1000)</f>
        <v>0</v>
      </c>
    </row>
    <row r="34" spans="1:9" ht="15.75" hidden="1" x14ac:dyDescent="0.2">
      <c r="A34" s="187"/>
      <c r="B34" s="187"/>
      <c r="C34" s="187"/>
      <c r="D34" s="208"/>
      <c r="E34" s="190"/>
      <c r="F34" s="187"/>
      <c r="G34" s="197">
        <f>Table14[[#This Row],[Total Assessed Value ($)]]*Table14[[#This Row],[Percent (per $1,000 Assessment) (Example 5.5)]]/1000</f>
        <v>0</v>
      </c>
      <c r="H34" s="190"/>
      <c r="I34" s="194">
        <f>Table14[[#This Row],[Number of Properties]]*Table14[[#This Row],[Base Fee ($)]]+(Table14[[#This Row],[Total Assessed Value ($)]]*Table14[[#This Row],[Percent (per $1,000 Assessment) (Example 5.5)]]/1000)</f>
        <v>0</v>
      </c>
    </row>
    <row r="35" spans="1:9" ht="15.75" hidden="1" x14ac:dyDescent="0.2">
      <c r="A35" s="187"/>
      <c r="B35" s="187"/>
      <c r="C35" s="187"/>
      <c r="D35" s="208"/>
      <c r="E35" s="190"/>
      <c r="F35" s="187"/>
      <c r="G35" s="197">
        <f>Table14[[#This Row],[Total Assessed Value ($)]]*Table14[[#This Row],[Percent (per $1,000 Assessment) (Example 5.5)]]/1000</f>
        <v>0</v>
      </c>
      <c r="H35" s="190"/>
      <c r="I35" s="194">
        <f>Table14[[#This Row],[Number of Properties]]*Table14[[#This Row],[Base Fee ($)]]+(Table14[[#This Row],[Total Assessed Value ($)]]*Table14[[#This Row],[Percent (per $1,000 Assessment) (Example 5.5)]]/1000)</f>
        <v>0</v>
      </c>
    </row>
    <row r="36" spans="1:9" ht="15.75" x14ac:dyDescent="0.2">
      <c r="A36" s="187"/>
      <c r="B36" s="187"/>
      <c r="C36" s="187"/>
      <c r="D36" s="208"/>
      <c r="E36" s="190"/>
      <c r="F36" s="187"/>
      <c r="G36" s="190">
        <f>Table14[[#This Row],[Total Assessed Value ($)]]*Table14[[#This Row],[Percent (per $1,000 Assessment) (Example 5.5)]]/1000</f>
        <v>0</v>
      </c>
      <c r="H36" s="190"/>
      <c r="I36" s="194">
        <f>Table14[[#This Row],[Number of Properties]]*Table14[[#This Row],[Base Fee ($)]]+(Table14[[#This Row],[Total Assessed Value ($)]]*Table14[[#This Row],[Percent (per $1,000 Assessment) (Example 5.5)]]/1000)</f>
        <v>0</v>
      </c>
    </row>
    <row r="37" spans="1:9" ht="15.75" x14ac:dyDescent="0.2">
      <c r="A37" s="187"/>
      <c r="B37" s="187"/>
      <c r="C37" s="187"/>
      <c r="D37" s="208"/>
      <c r="E37" s="190"/>
      <c r="F37" s="187"/>
      <c r="G37" s="190">
        <f>Table14[[#This Row],[Total Assessed Value ($)]]*Table14[[#This Row],[Percent (per $1,000 Assessment) (Example 5.5)]]/1000</f>
        <v>0</v>
      </c>
      <c r="H37" s="190"/>
      <c r="I37" s="194">
        <f>Table14[[#This Row],[Number of Properties]]*Table14[[#This Row],[Base Fee ($)]]+(Table14[[#This Row],[Total Assessed Value ($)]]*Table14[[#This Row],[Percent (per $1,000 Assessment) (Example 5.5)]]/1000)</f>
        <v>0</v>
      </c>
    </row>
    <row r="38" spans="1:9" ht="15.75" x14ac:dyDescent="0.2">
      <c r="A38" s="187"/>
      <c r="B38" s="187"/>
      <c r="C38" s="187"/>
      <c r="D38" s="208"/>
      <c r="E38" s="190"/>
      <c r="F38" s="187"/>
      <c r="G38" s="190">
        <f>Table14[[#This Row],[Total Assessed Value ($)]]*Table14[[#This Row],[Percent (per $1,000 Assessment) (Example 5.5)]]/1000</f>
        <v>0</v>
      </c>
      <c r="H38" s="190"/>
      <c r="I38" s="194">
        <f>Table14[[#This Row],[Number of Properties]]*Table14[[#This Row],[Base Fee ($)]]+(Table14[[#This Row],[Total Assessed Value ($)]]*Table14[[#This Row],[Percent (per $1,000 Assessment) (Example 5.5)]]/1000)</f>
        <v>0</v>
      </c>
    </row>
    <row r="39" spans="1:9" ht="15.75" x14ac:dyDescent="0.2">
      <c r="A39" s="187"/>
      <c r="B39" s="187"/>
      <c r="C39" s="187"/>
      <c r="D39" s="208"/>
      <c r="E39" s="190"/>
      <c r="F39" s="187"/>
      <c r="G39" s="190">
        <f>Table14[[#This Row],[Total Assessed Value ($)]]*Table14[[#This Row],[Percent (per $1,000 Assessment) (Example 5.5)]]/1000</f>
        <v>0</v>
      </c>
      <c r="H39" s="190"/>
      <c r="I39" s="194">
        <f>Table14[[#This Row],[Number of Properties]]*Table14[[#This Row],[Base Fee ($)]]+(Table14[[#This Row],[Total Assessed Value ($)]]*Table14[[#This Row],[Percent (per $1,000 Assessment) (Example 5.5)]]/1000)</f>
        <v>0</v>
      </c>
    </row>
    <row r="40" spans="1:9" ht="15.75" x14ac:dyDescent="0.2">
      <c r="A40" s="187"/>
      <c r="B40" s="187"/>
      <c r="C40" s="187"/>
      <c r="D40" s="208"/>
      <c r="E40" s="190"/>
      <c r="F40" s="187"/>
      <c r="G40" s="190">
        <f>Table14[[#This Row],[Total Assessed Value ($)]]*Table14[[#This Row],[Percent (per $1,000 Assessment) (Example 5.5)]]/1000</f>
        <v>0</v>
      </c>
      <c r="H40" s="190"/>
      <c r="I40" s="194">
        <f>Table14[[#This Row],[Number of Properties]]*Table14[[#This Row],[Base Fee ($)]]+(Table14[[#This Row],[Total Assessed Value ($)]]*Table14[[#This Row],[Percent (per $1,000 Assessment) (Example 5.5)]]/1000)</f>
        <v>0</v>
      </c>
    </row>
    <row r="41" spans="1:9" ht="15.75" x14ac:dyDescent="0.2">
      <c r="A41" s="209"/>
      <c r="B41" s="187"/>
      <c r="C41" s="209"/>
      <c r="D41" s="210"/>
      <c r="E41" s="197"/>
      <c r="F41" s="209"/>
      <c r="G41" s="197">
        <f>Table14[[#This Row],[Total Assessed Value ($)]]*Table14[[#This Row],[Percent (per $1,000 Assessment) (Example 5.5)]]/1000</f>
        <v>0</v>
      </c>
      <c r="H41" s="197"/>
      <c r="I41" s="211">
        <f>Table14[[#This Row],[Number of Properties]]*Table14[[#This Row],[Base Fee ($)]]+(Table14[[#This Row],[Total Assessed Value ($)]]*Table14[[#This Row],[Percent (per $1,000 Assessment) (Example 5.5)]]/1000)</f>
        <v>0</v>
      </c>
    </row>
    <row r="42" spans="1:9" ht="15.75" x14ac:dyDescent="0.2">
      <c r="A42" s="209"/>
      <c r="B42" s="187"/>
      <c r="C42" s="209"/>
      <c r="D42" s="210"/>
      <c r="E42" s="197"/>
      <c r="F42" s="209"/>
      <c r="G42" s="197">
        <f>Table14[[#This Row],[Total Assessed Value ($)]]*Table14[[#This Row],[Percent (per $1,000 Assessment) (Example 5.5)]]/1000</f>
        <v>0</v>
      </c>
      <c r="H42" s="197"/>
      <c r="I42" s="211">
        <f>Table14[[#This Row],[Number of Properties]]*Table14[[#This Row],[Base Fee ($)]]+(Table14[[#This Row],[Total Assessed Value ($)]]*Table14[[#This Row],[Percent (per $1,000 Assessment) (Example 5.5)]]/1000)</f>
        <v>0</v>
      </c>
    </row>
    <row r="43" spans="1:9" ht="15.75" x14ac:dyDescent="0.2">
      <c r="A43" s="209"/>
      <c r="B43" s="187"/>
      <c r="C43" s="209"/>
      <c r="D43" s="210"/>
      <c r="E43" s="197"/>
      <c r="F43" s="209"/>
      <c r="G43" s="197">
        <f>Table14[[#This Row],[Total Assessed Value ($)]]*Table14[[#This Row],[Percent (per $1,000 Assessment) (Example 5.5)]]/1000</f>
        <v>0</v>
      </c>
      <c r="H43" s="197"/>
      <c r="I43" s="211">
        <f>Table14[[#This Row],[Number of Properties]]*Table14[[#This Row],[Base Fee ($)]]+(Table14[[#This Row],[Total Assessed Value ($)]]*Table14[[#This Row],[Percent (per $1,000 Assessment) (Example 5.5)]]/1000)</f>
        <v>0</v>
      </c>
    </row>
    <row r="44" spans="1:9" ht="15.75" x14ac:dyDescent="0.2">
      <c r="A44" s="209"/>
      <c r="B44" s="187"/>
      <c r="C44" s="209"/>
      <c r="D44" s="210"/>
      <c r="E44" s="197"/>
      <c r="F44" s="209"/>
      <c r="G44" s="197">
        <f>Table14[[#This Row],[Total Assessed Value ($)]]*Table14[[#This Row],[Percent (per $1,000 Assessment) (Example 5.5)]]/1000</f>
        <v>0</v>
      </c>
      <c r="H44" s="197"/>
      <c r="I44" s="211">
        <f>Table14[[#This Row],[Number of Properties]]*Table14[[#This Row],[Base Fee ($)]]+(Table14[[#This Row],[Total Assessed Value ($)]]*Table14[[#This Row],[Percent (per $1,000 Assessment) (Example 5.5)]]/1000)</f>
        <v>0</v>
      </c>
    </row>
    <row r="45" spans="1:9" ht="15.75" x14ac:dyDescent="0.2">
      <c r="A45" s="209"/>
      <c r="B45" s="187"/>
      <c r="C45" s="209"/>
      <c r="D45" s="210"/>
      <c r="E45" s="197"/>
      <c r="F45" s="209"/>
      <c r="G45" s="197">
        <f>Table14[[#This Row],[Total Assessed Value ($)]]*Table14[[#This Row],[Percent (per $1,000 Assessment) (Example 5.5)]]/1000</f>
        <v>0</v>
      </c>
      <c r="H45" s="197"/>
      <c r="I45" s="211">
        <f>Table14[[#This Row],[Number of Properties]]*Table14[[#This Row],[Base Fee ($)]]+(Table14[[#This Row],[Total Assessed Value ($)]]*Table14[[#This Row],[Percent (per $1,000 Assessment) (Example 5.5)]]/1000)</f>
        <v>0</v>
      </c>
    </row>
    <row r="46" spans="1:9" ht="15.75" x14ac:dyDescent="0.2">
      <c r="A46" s="209"/>
      <c r="B46" s="187"/>
      <c r="C46" s="209"/>
      <c r="D46" s="210"/>
      <c r="E46" s="197"/>
      <c r="F46" s="209"/>
      <c r="G46" s="197">
        <f>Table14[[#This Row],[Total Assessed Value ($)]]*Table14[[#This Row],[Percent (per $1,000 Assessment) (Example 5.5)]]/1000</f>
        <v>0</v>
      </c>
      <c r="H46" s="197"/>
      <c r="I46" s="211">
        <f>Table14[[#This Row],[Number of Properties]]*Table14[[#This Row],[Base Fee ($)]]+(Table14[[#This Row],[Total Assessed Value ($)]]*Table14[[#This Row],[Percent (per $1,000 Assessment) (Example 5.5)]]/1000)</f>
        <v>0</v>
      </c>
    </row>
    <row r="47" spans="1:9" ht="15.75" x14ac:dyDescent="0.2">
      <c r="A47" s="209"/>
      <c r="B47" s="187"/>
      <c r="C47" s="209"/>
      <c r="D47" s="210"/>
      <c r="E47" s="197"/>
      <c r="F47" s="209"/>
      <c r="G47" s="197">
        <f>Table14[[#This Row],[Total Assessed Value ($)]]*Table14[[#This Row],[Percent (per $1,000 Assessment) (Example 5.5)]]/1000</f>
        <v>0</v>
      </c>
      <c r="H47" s="197"/>
      <c r="I47" s="211">
        <f>Table14[[#This Row],[Number of Properties]]*Table14[[#This Row],[Base Fee ($)]]+(Table14[[#This Row],[Total Assessed Value ($)]]*Table14[[#This Row],[Percent (per $1,000 Assessment) (Example 5.5)]]/1000)</f>
        <v>0</v>
      </c>
    </row>
    <row r="48" spans="1:9" ht="15.75" x14ac:dyDescent="0.2">
      <c r="A48" s="209"/>
      <c r="B48" s="187"/>
      <c r="C48" s="209"/>
      <c r="D48" s="210"/>
      <c r="E48" s="197"/>
      <c r="F48" s="209"/>
      <c r="G48" s="197">
        <f>Table14[[#This Row],[Total Assessed Value ($)]]*Table14[[#This Row],[Percent (per $1,000 Assessment) (Example 5.5)]]/1000</f>
        <v>0</v>
      </c>
      <c r="H48" s="197"/>
      <c r="I48" s="211">
        <f>Table14[[#This Row],[Number of Properties]]*Table14[[#This Row],[Base Fee ($)]]+(Table14[[#This Row],[Total Assessed Value ($)]]*Table14[[#This Row],[Percent (per $1,000 Assessment) (Example 5.5)]]/1000)</f>
        <v>0</v>
      </c>
    </row>
    <row r="49" spans="1:9" ht="15.75" x14ac:dyDescent="0.2">
      <c r="A49" s="209"/>
      <c r="B49" s="187"/>
      <c r="C49" s="209"/>
      <c r="D49" s="210"/>
      <c r="E49" s="197"/>
      <c r="F49" s="209"/>
      <c r="G49" s="197">
        <f>Table14[[#This Row],[Total Assessed Value ($)]]*Table14[[#This Row],[Percent (per $1,000 Assessment) (Example 5.5)]]/1000</f>
        <v>0</v>
      </c>
      <c r="H49" s="197"/>
      <c r="I49" s="211">
        <f>Table14[[#This Row],[Number of Properties]]*Table14[[#This Row],[Base Fee ($)]]+(Table14[[#This Row],[Total Assessed Value ($)]]*Table14[[#This Row],[Percent (per $1,000 Assessment) (Example 5.5)]]/1000)</f>
        <v>0</v>
      </c>
    </row>
    <row r="50" spans="1:9" ht="15.75" x14ac:dyDescent="0.2">
      <c r="A50" s="209"/>
      <c r="B50" s="187"/>
      <c r="C50" s="209"/>
      <c r="D50" s="210"/>
      <c r="E50" s="197"/>
      <c r="F50" s="209"/>
      <c r="G50" s="197">
        <f>Table14[[#This Row],[Total Assessed Value ($)]]*Table14[[#This Row],[Percent (per $1,000 Assessment) (Example 5.5)]]/1000</f>
        <v>0</v>
      </c>
      <c r="H50" s="197"/>
      <c r="I50" s="211">
        <f>Table14[[#This Row],[Number of Properties]]*Table14[[#This Row],[Base Fee ($)]]+(Table14[[#This Row],[Total Assessed Value ($)]]*Table14[[#This Row],[Percent (per $1,000 Assessment) (Example 5.5)]]/1000)</f>
        <v>0</v>
      </c>
    </row>
    <row r="51" spans="1:9" ht="15.75" x14ac:dyDescent="0.2">
      <c r="A51" s="209"/>
      <c r="B51" s="187"/>
      <c r="C51" s="209"/>
      <c r="D51" s="210"/>
      <c r="E51" s="197"/>
      <c r="F51" s="209"/>
      <c r="G51" s="197">
        <f>Table14[[#This Row],[Total Assessed Value ($)]]*Table14[[#This Row],[Percent (per $1,000 Assessment) (Example 5.5)]]/1000</f>
        <v>0</v>
      </c>
      <c r="H51" s="197"/>
      <c r="I51" s="211">
        <f>Table14[[#This Row],[Number of Properties]]*Table14[[#This Row],[Base Fee ($)]]+(Table14[[#This Row],[Total Assessed Value ($)]]*Table14[[#This Row],[Percent (per $1,000 Assessment) (Example 5.5)]]/1000)</f>
        <v>0</v>
      </c>
    </row>
  </sheetData>
  <sheetProtection algorithmName="SHA-512" hashValue="BoafCfn+bvc0DAN4W4CxOZDqSlg/Tzz9NPI30MEBIl7KC6aL6Vv0b8vHnch1ZMKAwsfGhUqPR63U7AVhgbJGyA==" saltValue="NliEesV+vLIwEDGGglLjIw==" spinCount="100000" sheet="1" formatCells="0" formatColumns="0" formatRows="0" insertColumns="0" insertRows="0" deleteColumns="0" deleteRows="0"/>
  <mergeCells count="2">
    <mergeCell ref="A1:C1"/>
    <mergeCell ref="D1:H1"/>
  </mergeCells>
  <dataValidations count="1">
    <dataValidation type="list" sqref="A3:A51" xr:uid="{97DCAD72-7CA4-469E-9F10-FD2DC34B03AD}">
      <formula1>"Commercial/Non-Residential Property"</formula1>
    </dataValidation>
  </dataValidations>
  <pageMargins left="0.7" right="0.7" top="0.75" bottom="0.75" header="0.3" footer="0.3"/>
  <pageSetup paperSize="5" orientation="landscape" r:id="rId1"/>
  <headerFooter>
    <oddHeader>&amp;C&amp;"Arial,Bold"&amp;16Department of Municipal and Community Affairs: Commercial Property Tax (1.1.2 and 1.1.3)</oddHeader>
    <oddFooter>&amp;CCommercial Property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9168889-9C38-49A8-9184-200DF3973B94}">
          <x14:formula1>
            <xm:f>'Lookup Lists'!$D$2:$D$10</xm:f>
          </x14:formula1>
          <xm:sqref>B3:B51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10FC9-F16F-47A1-B71A-43BC6E5576ED}">
  <sheetPr>
    <tabColor rgb="FFFFC000"/>
  </sheetPr>
  <dimension ref="A1:L53"/>
  <sheetViews>
    <sheetView view="pageBreakPreview" zoomScaleNormal="100" zoomScaleSheetLayoutView="100" workbookViewId="0">
      <selection activeCell="A3" sqref="A3"/>
    </sheetView>
  </sheetViews>
  <sheetFormatPr defaultRowHeight="12.75" x14ac:dyDescent="0.2"/>
  <cols>
    <col min="1" max="1" width="14.140625" style="139" customWidth="1"/>
    <col min="2" max="2" width="20.28515625" style="139" customWidth="1"/>
    <col min="3" max="3" width="18.7109375" style="139" customWidth="1"/>
    <col min="4" max="4" width="15.28515625" style="139" customWidth="1"/>
    <col min="5" max="5" width="18.85546875" style="139" customWidth="1"/>
    <col min="6" max="6" width="16.5703125" style="139" customWidth="1"/>
    <col min="7" max="7" width="19.28515625" style="139" customWidth="1"/>
    <col min="8" max="8" width="11" style="139" customWidth="1"/>
    <col min="9" max="9" width="29.140625" style="139" customWidth="1"/>
    <col min="10" max="10" width="11.5703125" style="139" bestFit="1" customWidth="1"/>
    <col min="11" max="16384" width="9.140625" style="139"/>
  </cols>
  <sheetData>
    <row r="1" spans="1:11" ht="15.75" x14ac:dyDescent="0.2">
      <c r="A1" s="388" t="s">
        <v>233</v>
      </c>
      <c r="B1" s="389"/>
      <c r="C1" s="389"/>
      <c r="D1" s="391" t="s">
        <v>405</v>
      </c>
      <c r="E1" s="391"/>
      <c r="F1" s="391"/>
      <c r="G1" s="391"/>
      <c r="H1" s="391"/>
      <c r="I1" s="213"/>
    </row>
    <row r="2" spans="1:11" ht="63" x14ac:dyDescent="0.2">
      <c r="A2" s="183" t="s">
        <v>306</v>
      </c>
      <c r="B2" s="183" t="s">
        <v>402</v>
      </c>
      <c r="C2" s="214" t="s">
        <v>236</v>
      </c>
      <c r="D2" s="212" t="s">
        <v>56</v>
      </c>
      <c r="E2" s="212" t="s">
        <v>237</v>
      </c>
      <c r="F2" s="212" t="s">
        <v>307</v>
      </c>
      <c r="G2" s="215" t="s">
        <v>284</v>
      </c>
      <c r="H2" s="212" t="s">
        <v>238</v>
      </c>
      <c r="I2" s="216" t="s">
        <v>239</v>
      </c>
    </row>
    <row r="3" spans="1:11" ht="15.75" x14ac:dyDescent="0.2">
      <c r="A3" s="187"/>
      <c r="B3" s="187"/>
      <c r="C3" s="187"/>
      <c r="D3" s="208"/>
      <c r="E3" s="205"/>
      <c r="F3" s="206"/>
      <c r="G3" s="197">
        <f>Table145[[#This Row],[Total Assessed Value ($)]]*Table145[[#This Row],[Tax Rate (per $1,000 Assessment) (Example 5.5)]]/1000</f>
        <v>0</v>
      </c>
      <c r="H3" s="190"/>
      <c r="I3" s="193">
        <f>Table145[[#This Row],[Number of Properties]]*Table145[[#This Row],[Base Fee ($)]]+(Table145[[#This Row],[Total Assessed Value ($)]]*Table145[[#This Row],[Tax Rate (per $1,000 Assessment) (Example 5.5)]]/1000)</f>
        <v>0</v>
      </c>
      <c r="J3" s="146"/>
    </row>
    <row r="4" spans="1:11" ht="15.75" x14ac:dyDescent="0.2">
      <c r="A4" s="187"/>
      <c r="B4" s="187"/>
      <c r="C4" s="187"/>
      <c r="D4" s="159"/>
      <c r="E4" s="205"/>
      <c r="F4" s="187"/>
      <c r="G4" s="197">
        <f>Table145[[#This Row],[Total Assessed Value ($)]]*Table145[[#This Row],[Tax Rate (per $1,000 Assessment) (Example 5.5)]]/1000</f>
        <v>0</v>
      </c>
      <c r="H4" s="190"/>
      <c r="I4" s="193">
        <f>Table145[[#This Row],[Number of Properties]]*Table145[[#This Row],[Base Fee ($)]]+(Table145[[#This Row],[Total Assessed Value ($)]]*Table145[[#This Row],[Tax Rate (per $1,000 Assessment) (Example 5.5)]]/1000)</f>
        <v>0</v>
      </c>
      <c r="J4" s="160"/>
    </row>
    <row r="5" spans="1:11" ht="15.75" x14ac:dyDescent="0.2">
      <c r="A5" s="187"/>
      <c r="B5" s="187"/>
      <c r="C5" s="187"/>
      <c r="D5" s="208"/>
      <c r="E5" s="190"/>
      <c r="F5" s="187"/>
      <c r="G5" s="197">
        <f>Table145[[#This Row],[Total Assessed Value ($)]]*Table145[[#This Row],[Tax Rate (per $1,000 Assessment) (Example 5.5)]]/1000</f>
        <v>0</v>
      </c>
      <c r="H5" s="190"/>
      <c r="I5" s="193">
        <f>Table145[[#This Row],[Number of Properties]]*Table145[[#This Row],[Base Fee ($)]]+(Table145[[#This Row],[Total Assessed Value ($)]]*Table145[[#This Row],[Tax Rate (per $1,000 Assessment) (Example 5.5)]]/1000)</f>
        <v>0</v>
      </c>
      <c r="J5" s="146"/>
    </row>
    <row r="6" spans="1:11" ht="15.75" x14ac:dyDescent="0.2">
      <c r="A6" s="187"/>
      <c r="B6" s="187"/>
      <c r="C6" s="187"/>
      <c r="D6" s="208"/>
      <c r="E6" s="190"/>
      <c r="F6" s="187"/>
      <c r="G6" s="197">
        <f>Table145[[#This Row],[Total Assessed Value ($)]]*Table145[[#This Row],[Tax Rate (per $1,000 Assessment) (Example 5.5)]]/1000</f>
        <v>0</v>
      </c>
      <c r="H6" s="190"/>
      <c r="I6" s="193">
        <f>Table145[[#This Row],[Number of Properties]]*Table145[[#This Row],[Base Fee ($)]]+(Table145[[#This Row],[Total Assessed Value ($)]]*Table145[[#This Row],[Tax Rate (per $1,000 Assessment) (Example 5.5)]]/1000)</f>
        <v>0</v>
      </c>
      <c r="J6" s="160"/>
    </row>
    <row r="7" spans="1:11" ht="15.75" x14ac:dyDescent="0.2">
      <c r="A7" s="187"/>
      <c r="B7" s="187"/>
      <c r="C7" s="187"/>
      <c r="D7" s="208"/>
      <c r="E7" s="190"/>
      <c r="F7" s="187"/>
      <c r="G7" s="197">
        <f>Table145[[#This Row],[Total Assessed Value ($)]]*Table145[[#This Row],[Tax Rate (per $1,000 Assessment) (Example 5.5)]]/1000</f>
        <v>0</v>
      </c>
      <c r="H7" s="190"/>
      <c r="I7" s="193">
        <f>Table145[[#This Row],[Number of Properties]]*Table145[[#This Row],[Base Fee ($)]]+(Table145[[#This Row],[Total Assessed Value ($)]]*Table145[[#This Row],[Tax Rate (per $1,000 Assessment) (Example 5.5)]]/1000)</f>
        <v>0</v>
      </c>
    </row>
    <row r="8" spans="1:11" ht="15.75" x14ac:dyDescent="0.2">
      <c r="A8" s="187"/>
      <c r="B8" s="187"/>
      <c r="C8" s="187"/>
      <c r="D8" s="208"/>
      <c r="E8" s="190"/>
      <c r="F8" s="187"/>
      <c r="G8" s="197">
        <f>Table145[[#This Row],[Total Assessed Value ($)]]*Table145[[#This Row],[Tax Rate (per $1,000 Assessment) (Example 5.5)]]/1000</f>
        <v>0</v>
      </c>
      <c r="H8" s="190"/>
      <c r="I8" s="193">
        <f>Table145[[#This Row],[Number of Properties]]*Table145[[#This Row],[Base Fee ($)]]+(Table145[[#This Row],[Total Assessed Value ($)]]*Table145[[#This Row],[Tax Rate (per $1,000 Assessment) (Example 5.5)]]/1000)</f>
        <v>0</v>
      </c>
      <c r="J8" s="160"/>
    </row>
    <row r="9" spans="1:11" ht="15.75" x14ac:dyDescent="0.2">
      <c r="A9" s="187"/>
      <c r="B9" s="187"/>
      <c r="C9" s="187"/>
      <c r="D9" s="208"/>
      <c r="E9" s="190"/>
      <c r="F9" s="187"/>
      <c r="G9" s="197">
        <f>Table145[[#This Row],[Total Assessed Value ($)]]*Table145[[#This Row],[Tax Rate (per $1,000 Assessment) (Example 5.5)]]/1000</f>
        <v>0</v>
      </c>
      <c r="H9" s="190"/>
      <c r="I9" s="193">
        <f>Table145[[#This Row],[Number of Properties]]*Table145[[#This Row],[Base Fee ($)]]+(Table145[[#This Row],[Total Assessed Value ($)]]*Table145[[#This Row],[Tax Rate (per $1,000 Assessment) (Example 5.5)]]/1000)</f>
        <v>0</v>
      </c>
    </row>
    <row r="10" spans="1:11" ht="15.75" x14ac:dyDescent="0.2">
      <c r="A10" s="187"/>
      <c r="B10" s="187"/>
      <c r="C10" s="187"/>
      <c r="D10" s="208"/>
      <c r="E10" s="190"/>
      <c r="F10" s="187"/>
      <c r="G10" s="197">
        <f>Table145[[#This Row],[Total Assessed Value ($)]]*Table145[[#This Row],[Tax Rate (per $1,000 Assessment) (Example 5.5)]]/1000</f>
        <v>0</v>
      </c>
      <c r="H10" s="190"/>
      <c r="I10" s="193">
        <f>Table145[[#This Row],[Number of Properties]]*Table145[[#This Row],[Base Fee ($)]]+(Table145[[#This Row],[Total Assessed Value ($)]]*Table145[[#This Row],[Tax Rate (per $1,000 Assessment) (Example 5.5)]]/1000)</f>
        <v>0</v>
      </c>
    </row>
    <row r="11" spans="1:11" ht="15.75" x14ac:dyDescent="0.2">
      <c r="A11" s="187"/>
      <c r="B11" s="187"/>
      <c r="C11" s="187"/>
      <c r="D11" s="208"/>
      <c r="E11" s="190"/>
      <c r="F11" s="187"/>
      <c r="G11" s="197">
        <f>Table145[[#This Row],[Total Assessed Value ($)]]*Table145[[#This Row],[Tax Rate (per $1,000 Assessment) (Example 5.5)]]/1000</f>
        <v>0</v>
      </c>
      <c r="H11" s="190"/>
      <c r="I11" s="193">
        <f>Table145[[#This Row],[Number of Properties]]*Table145[[#This Row],[Base Fee ($)]]+(Table145[[#This Row],[Total Assessed Value ($)]]*Table145[[#This Row],[Tax Rate (per $1,000 Assessment) (Example 5.5)]]/1000)</f>
        <v>0</v>
      </c>
      <c r="K11" s="146"/>
    </row>
    <row r="12" spans="1:11" ht="15.75" x14ac:dyDescent="0.2">
      <c r="A12" s="187"/>
      <c r="B12" s="187"/>
      <c r="C12" s="187"/>
      <c r="D12" s="208"/>
      <c r="E12" s="190"/>
      <c r="F12" s="187"/>
      <c r="G12" s="197">
        <f>Table145[[#This Row],[Total Assessed Value ($)]]*Table145[[#This Row],[Tax Rate (per $1,000 Assessment) (Example 5.5)]]/1000</f>
        <v>0</v>
      </c>
      <c r="H12" s="190"/>
      <c r="I12" s="193">
        <f>Table145[[#This Row],[Number of Properties]]*Table145[[#This Row],[Base Fee ($)]]+(Table145[[#This Row],[Total Assessed Value ($)]]*Table145[[#This Row],[Tax Rate (per $1,000 Assessment) (Example 5.5)]]/1000)</f>
        <v>0</v>
      </c>
      <c r="K12" s="146"/>
    </row>
    <row r="13" spans="1:11" ht="15.75" x14ac:dyDescent="0.2">
      <c r="A13" s="187"/>
      <c r="B13" s="187"/>
      <c r="C13" s="187"/>
      <c r="D13" s="208"/>
      <c r="E13" s="190"/>
      <c r="F13" s="187"/>
      <c r="G13" s="197">
        <f>Table145[[#This Row],[Total Assessed Value ($)]]*Table145[[#This Row],[Tax Rate (per $1,000 Assessment) (Example 5.5)]]/1000</f>
        <v>0</v>
      </c>
      <c r="H13" s="190"/>
      <c r="I13" s="193">
        <f>Table145[[#This Row],[Number of Properties]]*Table145[[#This Row],[Base Fee ($)]]+(Table145[[#This Row],[Total Assessed Value ($)]]*Table145[[#This Row],[Tax Rate (per $1,000 Assessment) (Example 5.5)]]/1000)</f>
        <v>0</v>
      </c>
    </row>
    <row r="14" spans="1:11" ht="15.75" x14ac:dyDescent="0.2">
      <c r="A14" s="187"/>
      <c r="B14" s="187"/>
      <c r="C14" s="187"/>
      <c r="D14" s="208"/>
      <c r="E14" s="190"/>
      <c r="F14" s="187"/>
      <c r="G14" s="197">
        <f>Table145[[#This Row],[Total Assessed Value ($)]]*Table145[[#This Row],[Tax Rate (per $1,000 Assessment) (Example 5.5)]]/1000</f>
        <v>0</v>
      </c>
      <c r="H14" s="190"/>
      <c r="I14" s="193">
        <f>Table145[[#This Row],[Number of Properties]]*Table145[[#This Row],[Base Fee ($)]]+(Table145[[#This Row],[Total Assessed Value ($)]]*Table145[[#This Row],[Tax Rate (per $1,000 Assessment) (Example 5.5)]]/1000)</f>
        <v>0</v>
      </c>
      <c r="J14" s="146"/>
    </row>
    <row r="15" spans="1:11" ht="15.75" x14ac:dyDescent="0.2">
      <c r="A15" s="187"/>
      <c r="B15" s="187"/>
      <c r="C15" s="187"/>
      <c r="D15" s="208"/>
      <c r="E15" s="190"/>
      <c r="F15" s="187"/>
      <c r="G15" s="197">
        <f>Table145[[#This Row],[Total Assessed Value ($)]]*Table145[[#This Row],[Tax Rate (per $1,000 Assessment) (Example 5.5)]]/1000</f>
        <v>0</v>
      </c>
      <c r="H15" s="190"/>
      <c r="I15" s="193">
        <f>Table145[[#This Row],[Number of Properties]]*Table145[[#This Row],[Base Fee ($)]]+(Table145[[#This Row],[Total Assessed Value ($)]]*Table145[[#This Row],[Tax Rate (per $1,000 Assessment) (Example 5.5)]]/1000)</f>
        <v>0</v>
      </c>
    </row>
    <row r="16" spans="1:11" ht="15.75" x14ac:dyDescent="0.2">
      <c r="A16" s="187"/>
      <c r="B16" s="187"/>
      <c r="C16" s="209"/>
      <c r="D16" s="210"/>
      <c r="E16" s="197"/>
      <c r="F16" s="209"/>
      <c r="G16" s="197">
        <f>Table145[[#This Row],[Total Assessed Value ($)]]*Table145[[#This Row],[Tax Rate (per $1,000 Assessment) (Example 5.5)]]/1000</f>
        <v>0</v>
      </c>
      <c r="H16" s="197"/>
      <c r="I16" s="193">
        <f>Table145[[#This Row],[Number of Properties]]*Table145[[#This Row],[Base Fee ($)]]+(Table145[[#This Row],[Total Assessed Value ($)]]*Table145[[#This Row],[Tax Rate (per $1,000 Assessment) (Example 5.5)]]/1000)</f>
        <v>0</v>
      </c>
    </row>
    <row r="17" spans="1:9" ht="15.75" x14ac:dyDescent="0.2">
      <c r="A17" s="187"/>
      <c r="B17" s="187"/>
      <c r="C17" s="209"/>
      <c r="D17" s="210"/>
      <c r="E17" s="197"/>
      <c r="F17" s="209"/>
      <c r="G17" s="197">
        <f>Table145[[#This Row],[Total Assessed Value ($)]]*Table145[[#This Row],[Tax Rate (per $1,000 Assessment) (Example 5.5)]]/1000</f>
        <v>0</v>
      </c>
      <c r="H17" s="197"/>
      <c r="I17" s="193">
        <f>Table145[[#This Row],[Number of Properties]]*Table145[[#This Row],[Base Fee ($)]]+(Table145[[#This Row],[Total Assessed Value ($)]]*Table145[[#This Row],[Tax Rate (per $1,000 Assessment) (Example 5.5)]]/1000)</f>
        <v>0</v>
      </c>
    </row>
    <row r="18" spans="1:9" ht="15.75" x14ac:dyDescent="0.2">
      <c r="A18" s="187"/>
      <c r="B18" s="187"/>
      <c r="C18" s="187"/>
      <c r="D18" s="208"/>
      <c r="E18" s="190"/>
      <c r="F18" s="187"/>
      <c r="G18" s="197">
        <f>Table145[[#This Row],[Total Assessed Value ($)]]*Table145[[#This Row],[Tax Rate (per $1,000 Assessment) (Example 5.5)]]/1000</f>
        <v>0</v>
      </c>
      <c r="H18" s="190"/>
      <c r="I18" s="194">
        <f>Table145[[#This Row],[Number of Properties]]*Table145[[#This Row],[Base Fee ($)]]+(Table145[[#This Row],[Total Assessed Value ($)]]*Table145[[#This Row],[Tax Rate (per $1,000 Assessment) (Example 5.5)]]/1000)</f>
        <v>0</v>
      </c>
    </row>
    <row r="19" spans="1:9" ht="15.75" x14ac:dyDescent="0.2">
      <c r="A19" s="187"/>
      <c r="B19" s="187"/>
      <c r="C19" s="187"/>
      <c r="D19" s="208"/>
      <c r="E19" s="190"/>
      <c r="F19" s="187"/>
      <c r="G19" s="197">
        <f>Table145[[#This Row],[Total Assessed Value ($)]]*Table145[[#This Row],[Tax Rate (per $1,000 Assessment) (Example 5.5)]]/1000</f>
        <v>0</v>
      </c>
      <c r="H19" s="190"/>
      <c r="I19" s="194">
        <f>Table145[[#This Row],[Number of Properties]]*Table145[[#This Row],[Base Fee ($)]]+(Table145[[#This Row],[Total Assessed Value ($)]]*Table145[[#This Row],[Tax Rate (per $1,000 Assessment) (Example 5.5)]]/1000)</f>
        <v>0</v>
      </c>
    </row>
    <row r="20" spans="1:9" ht="15.75" x14ac:dyDescent="0.2">
      <c r="A20" s="187"/>
      <c r="B20" s="187"/>
      <c r="C20" s="187"/>
      <c r="D20" s="208"/>
      <c r="E20" s="190"/>
      <c r="F20" s="187"/>
      <c r="G20" s="197">
        <f>Table145[[#This Row],[Total Assessed Value ($)]]*Table145[[#This Row],[Tax Rate (per $1,000 Assessment) (Example 5.5)]]/1000</f>
        <v>0</v>
      </c>
      <c r="H20" s="190"/>
      <c r="I20" s="194">
        <f>Table145[[#This Row],[Number of Properties]]*Table145[[#This Row],[Base Fee ($)]]+(Table145[[#This Row],[Total Assessed Value ($)]]*Table145[[#This Row],[Tax Rate (per $1,000 Assessment) (Example 5.5)]]/1000)</f>
        <v>0</v>
      </c>
    </row>
    <row r="21" spans="1:9" ht="15.75" x14ac:dyDescent="0.2">
      <c r="A21" s="187"/>
      <c r="B21" s="187"/>
      <c r="C21" s="187"/>
      <c r="D21" s="208"/>
      <c r="E21" s="190"/>
      <c r="F21" s="187"/>
      <c r="G21" s="197">
        <f>Table145[[#This Row],[Total Assessed Value ($)]]*Table145[[#This Row],[Tax Rate (per $1,000 Assessment) (Example 5.5)]]/1000</f>
        <v>0</v>
      </c>
      <c r="H21" s="190"/>
      <c r="I21" s="194">
        <f>Table145[[#This Row],[Number of Properties]]*Table145[[#This Row],[Base Fee ($)]]+(Table145[[#This Row],[Total Assessed Value ($)]]*Table145[[#This Row],[Tax Rate (per $1,000 Assessment) (Example 5.5)]]/1000)</f>
        <v>0</v>
      </c>
    </row>
    <row r="22" spans="1:9" ht="15.75" x14ac:dyDescent="0.2">
      <c r="A22" s="187"/>
      <c r="B22" s="187"/>
      <c r="C22" s="187"/>
      <c r="D22" s="208"/>
      <c r="E22" s="190"/>
      <c r="F22" s="187"/>
      <c r="G22" s="197">
        <f>Table145[[#This Row],[Total Assessed Value ($)]]*Table145[[#This Row],[Tax Rate (per $1,000 Assessment) (Example 5.5)]]/1000</f>
        <v>0</v>
      </c>
      <c r="H22" s="190"/>
      <c r="I22" s="194">
        <f>Table145[[#This Row],[Number of Properties]]*Table145[[#This Row],[Base Fee ($)]]+(Table145[[#This Row],[Total Assessed Value ($)]]*Table145[[#This Row],[Tax Rate (per $1,000 Assessment) (Example 5.5)]]/1000)</f>
        <v>0</v>
      </c>
    </row>
    <row r="23" spans="1:9" ht="15.75" x14ac:dyDescent="0.2">
      <c r="A23" s="187"/>
      <c r="B23" s="187"/>
      <c r="C23" s="187"/>
      <c r="D23" s="208"/>
      <c r="E23" s="190"/>
      <c r="F23" s="187"/>
      <c r="G23" s="197">
        <f>Table145[[#This Row],[Total Assessed Value ($)]]*Table145[[#This Row],[Tax Rate (per $1,000 Assessment) (Example 5.5)]]/1000</f>
        <v>0</v>
      </c>
      <c r="H23" s="190"/>
      <c r="I23" s="194">
        <f>Table145[[#This Row],[Number of Properties]]*Table145[[#This Row],[Base Fee ($)]]+(Table145[[#This Row],[Total Assessed Value ($)]]*Table145[[#This Row],[Tax Rate (per $1,000 Assessment) (Example 5.5)]]/1000)</f>
        <v>0</v>
      </c>
    </row>
    <row r="24" spans="1:9" ht="15.75" x14ac:dyDescent="0.2">
      <c r="A24" s="187"/>
      <c r="B24" s="187"/>
      <c r="C24" s="187"/>
      <c r="D24" s="208"/>
      <c r="E24" s="190"/>
      <c r="F24" s="187"/>
      <c r="G24" s="197">
        <f>Table145[[#This Row],[Total Assessed Value ($)]]*Table145[[#This Row],[Tax Rate (per $1,000 Assessment) (Example 5.5)]]/1000</f>
        <v>0</v>
      </c>
      <c r="H24" s="190"/>
      <c r="I24" s="194">
        <f>Table145[[#This Row],[Number of Properties]]*Table145[[#This Row],[Base Fee ($)]]+(Table145[[#This Row],[Total Assessed Value ($)]]*Table145[[#This Row],[Tax Rate (per $1,000 Assessment) (Example 5.5)]]/1000)</f>
        <v>0</v>
      </c>
    </row>
    <row r="25" spans="1:9" ht="15.75" x14ac:dyDescent="0.2">
      <c r="A25" s="187"/>
      <c r="B25" s="187"/>
      <c r="C25" s="187"/>
      <c r="D25" s="208"/>
      <c r="E25" s="190"/>
      <c r="F25" s="187"/>
      <c r="G25" s="197">
        <f>Table145[[#This Row],[Total Assessed Value ($)]]*Table145[[#This Row],[Tax Rate (per $1,000 Assessment) (Example 5.5)]]/1000</f>
        <v>0</v>
      </c>
      <c r="H25" s="190"/>
      <c r="I25" s="194">
        <f>Table145[[#This Row],[Number of Properties]]*Table145[[#This Row],[Base Fee ($)]]+(Table145[[#This Row],[Total Assessed Value ($)]]*Table145[[#This Row],[Tax Rate (per $1,000 Assessment) (Example 5.5)]]/1000)</f>
        <v>0</v>
      </c>
    </row>
    <row r="26" spans="1:9" ht="15.75" x14ac:dyDescent="0.2">
      <c r="A26" s="187"/>
      <c r="B26" s="187"/>
      <c r="C26" s="187"/>
      <c r="D26" s="208"/>
      <c r="E26" s="190"/>
      <c r="F26" s="187"/>
      <c r="G26" s="197">
        <f>Table145[[#This Row],[Total Assessed Value ($)]]*Table145[[#This Row],[Tax Rate (per $1,000 Assessment) (Example 5.5)]]/1000</f>
        <v>0</v>
      </c>
      <c r="H26" s="190"/>
      <c r="I26" s="194">
        <f>Table145[[#This Row],[Number of Properties]]*Table145[[#This Row],[Base Fee ($)]]+(Table145[[#This Row],[Total Assessed Value ($)]]*Table145[[#This Row],[Tax Rate (per $1,000 Assessment) (Example 5.5)]]/1000)</f>
        <v>0</v>
      </c>
    </row>
    <row r="27" spans="1:9" ht="15.75" x14ac:dyDescent="0.2">
      <c r="A27" s="187"/>
      <c r="B27" s="187"/>
      <c r="C27" s="187"/>
      <c r="D27" s="208"/>
      <c r="E27" s="190"/>
      <c r="F27" s="187"/>
      <c r="G27" s="197">
        <f>Table145[[#This Row],[Total Assessed Value ($)]]*Table145[[#This Row],[Tax Rate (per $1,000 Assessment) (Example 5.5)]]/1000</f>
        <v>0</v>
      </c>
      <c r="H27" s="190"/>
      <c r="I27" s="194">
        <f>Table145[[#This Row],[Number of Properties]]*Table145[[#This Row],[Base Fee ($)]]+(Table145[[#This Row],[Total Assessed Value ($)]]*Table145[[#This Row],[Tax Rate (per $1,000 Assessment) (Example 5.5)]]/1000)</f>
        <v>0</v>
      </c>
    </row>
    <row r="28" spans="1:9" ht="15.75" x14ac:dyDescent="0.2">
      <c r="A28" s="187"/>
      <c r="B28" s="187"/>
      <c r="C28" s="187"/>
      <c r="D28" s="208"/>
      <c r="E28" s="190"/>
      <c r="F28" s="187"/>
      <c r="G28" s="197">
        <f>Table145[[#This Row],[Total Assessed Value ($)]]*Table145[[#This Row],[Tax Rate (per $1,000 Assessment) (Example 5.5)]]/1000</f>
        <v>0</v>
      </c>
      <c r="H28" s="190"/>
      <c r="I28" s="194">
        <f>Table145[[#This Row],[Number of Properties]]*Table145[[#This Row],[Base Fee ($)]]+(Table145[[#This Row],[Total Assessed Value ($)]]*Table145[[#This Row],[Tax Rate (per $1,000 Assessment) (Example 5.5)]]/1000)</f>
        <v>0</v>
      </c>
    </row>
    <row r="29" spans="1:9" ht="1.5" customHeight="1" x14ac:dyDescent="0.2">
      <c r="A29" s="140"/>
      <c r="B29" s="140"/>
      <c r="C29" s="140"/>
      <c r="D29" s="159"/>
      <c r="E29" s="141"/>
      <c r="F29" s="140"/>
      <c r="G29" s="143">
        <f>Table145[[#This Row],[Total Assessed Value ($)]]*Table145[[#This Row],[Tax Rate (per $1,000 Assessment) (Example 5.5)]]/1000</f>
        <v>0</v>
      </c>
      <c r="H29" s="141"/>
      <c r="I29" s="153">
        <f>Table145[[#This Row],[Number of Properties]]*Table145[[#This Row],[Base Fee ($)]]+(Table145[[#This Row],[Total Assessed Value ($)]]*Table145[[#This Row],[Tax Rate (per $1,000 Assessment) (Example 5.5)]]/1000)</f>
        <v>0</v>
      </c>
    </row>
    <row r="30" spans="1:9" ht="15" hidden="1" x14ac:dyDescent="0.2">
      <c r="A30" s="140"/>
      <c r="B30" s="140"/>
      <c r="C30" s="140"/>
      <c r="D30" s="159"/>
      <c r="E30" s="141"/>
      <c r="F30" s="140"/>
      <c r="G30" s="143">
        <f>Table145[[#This Row],[Total Assessed Value ($)]]*Table145[[#This Row],[Tax Rate (per $1,000 Assessment) (Example 5.5)]]/1000</f>
        <v>0</v>
      </c>
      <c r="H30" s="141"/>
      <c r="I30" s="153">
        <f>Table145[[#This Row],[Number of Properties]]*Table145[[#This Row],[Base Fee ($)]]+(Table145[[#This Row],[Total Assessed Value ($)]]*Table145[[#This Row],[Tax Rate (per $1,000 Assessment) (Example 5.5)]]/1000)</f>
        <v>0</v>
      </c>
    </row>
    <row r="31" spans="1:9" ht="15" hidden="1" x14ac:dyDescent="0.2">
      <c r="A31" s="140"/>
      <c r="B31" s="140"/>
      <c r="C31" s="140"/>
      <c r="D31" s="159"/>
      <c r="E31" s="141"/>
      <c r="F31" s="140"/>
      <c r="G31" s="143">
        <f>Table145[[#This Row],[Total Assessed Value ($)]]*Table145[[#This Row],[Tax Rate (per $1,000 Assessment) (Example 5.5)]]/1000</f>
        <v>0</v>
      </c>
      <c r="H31" s="141"/>
      <c r="I31" s="153">
        <f>Table145[[#This Row],[Number of Properties]]*Table145[[#This Row],[Base Fee ($)]]+(Table145[[#This Row],[Total Assessed Value ($)]]*Table145[[#This Row],[Tax Rate (per $1,000 Assessment) (Example 5.5)]]/1000)</f>
        <v>0</v>
      </c>
    </row>
    <row r="32" spans="1:9" ht="15" hidden="1" x14ac:dyDescent="0.2">
      <c r="A32" s="140"/>
      <c r="B32" s="140"/>
      <c r="C32" s="140"/>
      <c r="D32" s="159"/>
      <c r="E32" s="141"/>
      <c r="F32" s="140"/>
      <c r="G32" s="143">
        <f>Table145[[#This Row],[Total Assessed Value ($)]]*Table145[[#This Row],[Tax Rate (per $1,000 Assessment) (Example 5.5)]]/1000</f>
        <v>0</v>
      </c>
      <c r="H32" s="141"/>
      <c r="I32" s="153">
        <f>Table145[[#This Row],[Number of Properties]]*Table145[[#This Row],[Base Fee ($)]]+(Table145[[#This Row],[Total Assessed Value ($)]]*Table145[[#This Row],[Tax Rate (per $1,000 Assessment) (Example 5.5)]]/1000)</f>
        <v>0</v>
      </c>
    </row>
    <row r="33" spans="1:12" ht="15" hidden="1" x14ac:dyDescent="0.2">
      <c r="A33" s="140"/>
      <c r="B33" s="140"/>
      <c r="C33" s="140"/>
      <c r="D33" s="159"/>
      <c r="E33" s="141"/>
      <c r="F33" s="140"/>
      <c r="G33" s="143">
        <f>Table145[[#This Row],[Total Assessed Value ($)]]*Table145[[#This Row],[Tax Rate (per $1,000 Assessment) (Example 5.5)]]/1000</f>
        <v>0</v>
      </c>
      <c r="H33" s="141"/>
      <c r="I33" s="153">
        <f>Table145[[#This Row],[Number of Properties]]*Table145[[#This Row],[Base Fee ($)]]+(Table145[[#This Row],[Total Assessed Value ($)]]*Table145[[#This Row],[Tax Rate (per $1,000 Assessment) (Example 5.5)]]/1000)</f>
        <v>0</v>
      </c>
    </row>
    <row r="34" spans="1:12" ht="15" hidden="1" x14ac:dyDescent="0.2">
      <c r="A34" s="140"/>
      <c r="B34" s="140"/>
      <c r="C34" s="140"/>
      <c r="D34" s="159"/>
      <c r="E34" s="141"/>
      <c r="F34" s="140"/>
      <c r="G34" s="143">
        <f>Table145[[#This Row],[Total Assessed Value ($)]]*Table145[[#This Row],[Tax Rate (per $1,000 Assessment) (Example 5.5)]]/1000</f>
        <v>0</v>
      </c>
      <c r="H34" s="141"/>
      <c r="I34" s="153">
        <f>Table145[[#This Row],[Number of Properties]]*Table145[[#This Row],[Base Fee ($)]]+(Table145[[#This Row],[Total Assessed Value ($)]]*Table145[[#This Row],[Tax Rate (per $1,000 Assessment) (Example 5.5)]]/1000)</f>
        <v>0</v>
      </c>
    </row>
    <row r="35" spans="1:12" ht="15" hidden="1" x14ac:dyDescent="0.2">
      <c r="A35" s="140"/>
      <c r="B35" s="140"/>
      <c r="C35" s="140"/>
      <c r="D35" s="159"/>
      <c r="E35" s="141"/>
      <c r="F35" s="140"/>
      <c r="G35" s="143">
        <f>Table145[[#This Row],[Total Assessed Value ($)]]*Table145[[#This Row],[Tax Rate (per $1,000 Assessment) (Example 5.5)]]/1000</f>
        <v>0</v>
      </c>
      <c r="H35" s="141"/>
      <c r="I35" s="153">
        <f>Table145[[#This Row],[Number of Properties]]*Table145[[#This Row],[Base Fee ($)]]+(Table145[[#This Row],[Total Assessed Value ($)]]*Table145[[#This Row],[Tax Rate (per $1,000 Assessment) (Example 5.5)]]/1000)</f>
        <v>0</v>
      </c>
    </row>
    <row r="36" spans="1:12" ht="15" hidden="1" x14ac:dyDescent="0.2">
      <c r="A36" s="140"/>
      <c r="B36" s="140"/>
      <c r="C36" s="140"/>
      <c r="D36" s="159"/>
      <c r="E36" s="141"/>
      <c r="F36" s="140"/>
      <c r="G36" s="143">
        <f>Table145[[#This Row],[Total Assessed Value ($)]]*Table145[[#This Row],[Tax Rate (per $1,000 Assessment) (Example 5.5)]]/1000</f>
        <v>0</v>
      </c>
      <c r="H36" s="141"/>
      <c r="I36" s="153">
        <f>Table145[[#This Row],[Number of Properties]]*Table145[[#This Row],[Base Fee ($)]]+(Table145[[#This Row],[Total Assessed Value ($)]]*Table145[[#This Row],[Tax Rate (per $1,000 Assessment) (Example 5.5)]]/1000)</f>
        <v>0</v>
      </c>
    </row>
    <row r="37" spans="1:12" ht="15" hidden="1" x14ac:dyDescent="0.2">
      <c r="A37" s="140"/>
      <c r="B37" s="140"/>
      <c r="C37" s="140"/>
      <c r="D37" s="159"/>
      <c r="E37" s="141"/>
      <c r="F37" s="140"/>
      <c r="G37" s="143">
        <f>Table145[[#This Row],[Total Assessed Value ($)]]*Table145[[#This Row],[Tax Rate (per $1,000 Assessment) (Example 5.5)]]/1000</f>
        <v>0</v>
      </c>
      <c r="H37" s="141"/>
      <c r="I37" s="153">
        <f>Table145[[#This Row],[Number of Properties]]*Table145[[#This Row],[Base Fee ($)]]+(Table145[[#This Row],[Total Assessed Value ($)]]*Table145[[#This Row],[Tax Rate (per $1,000 Assessment) (Example 5.5)]]/1000)</f>
        <v>0</v>
      </c>
    </row>
    <row r="38" spans="1:12" ht="15" hidden="1" x14ac:dyDescent="0.2">
      <c r="A38" s="140"/>
      <c r="B38" s="140"/>
      <c r="C38" s="140"/>
      <c r="D38" s="159"/>
      <c r="E38" s="141"/>
      <c r="F38" s="140"/>
      <c r="G38" s="143">
        <f>Table145[[#This Row],[Total Assessed Value ($)]]*Table145[[#This Row],[Tax Rate (per $1,000 Assessment) (Example 5.5)]]/1000</f>
        <v>0</v>
      </c>
      <c r="H38" s="141"/>
      <c r="I38" s="153">
        <f>Table145[[#This Row],[Number of Properties]]*Table145[[#This Row],[Base Fee ($)]]+(Table145[[#This Row],[Total Assessed Value ($)]]*Table145[[#This Row],[Tax Rate (per $1,000 Assessment) (Example 5.5)]]/1000)</f>
        <v>0</v>
      </c>
    </row>
    <row r="39" spans="1:12" ht="15" hidden="1" x14ac:dyDescent="0.2">
      <c r="A39" s="140"/>
      <c r="B39" s="140"/>
      <c r="C39" s="140"/>
      <c r="D39" s="159"/>
      <c r="E39" s="141"/>
      <c r="F39" s="140"/>
      <c r="G39" s="143">
        <f>Table145[[#This Row],[Total Assessed Value ($)]]*Table145[[#This Row],[Tax Rate (per $1,000 Assessment) (Example 5.5)]]/1000</f>
        <v>0</v>
      </c>
      <c r="H39" s="141"/>
      <c r="I39" s="153">
        <f>Table145[[#This Row],[Number of Properties]]*Table145[[#This Row],[Base Fee ($)]]+(Table145[[#This Row],[Total Assessed Value ($)]]*Table145[[#This Row],[Tax Rate (per $1,000 Assessment) (Example 5.5)]]/1000)</f>
        <v>0</v>
      </c>
    </row>
    <row r="40" spans="1:12" ht="15" hidden="1" x14ac:dyDescent="0.2">
      <c r="A40" s="140"/>
      <c r="B40" s="140"/>
      <c r="C40" s="140"/>
      <c r="D40" s="159"/>
      <c r="E40" s="141"/>
      <c r="F40" s="140"/>
      <c r="G40" s="143">
        <f>Table145[[#This Row],[Total Assessed Value ($)]]*Table145[[#This Row],[Tax Rate (per $1,000 Assessment) (Example 5.5)]]/1000</f>
        <v>0</v>
      </c>
      <c r="H40" s="141"/>
      <c r="I40" s="153">
        <f>Table145[[#This Row],[Number of Properties]]*Table145[[#This Row],[Base Fee ($)]]+(Table145[[#This Row],[Total Assessed Value ($)]]*Table145[[#This Row],[Tax Rate (per $1,000 Assessment) (Example 5.5)]]/1000)</f>
        <v>0</v>
      </c>
    </row>
    <row r="41" spans="1:12" ht="15" hidden="1" x14ac:dyDescent="0.2">
      <c r="A41" s="140"/>
      <c r="B41" s="140"/>
      <c r="C41" s="140"/>
      <c r="D41" s="159"/>
      <c r="E41" s="141"/>
      <c r="F41" s="140"/>
      <c r="G41" s="143">
        <f>Table145[[#This Row],[Total Assessed Value ($)]]*Table145[[#This Row],[Tax Rate (per $1,000 Assessment) (Example 5.5)]]/1000</f>
        <v>0</v>
      </c>
      <c r="H41" s="141"/>
      <c r="I41" s="153">
        <f>Table145[[#This Row],[Number of Properties]]*Table145[[#This Row],[Base Fee ($)]]+(Table145[[#This Row],[Total Assessed Value ($)]]*Table145[[#This Row],[Tax Rate (per $1,000 Assessment) (Example 5.5)]]/1000)</f>
        <v>0</v>
      </c>
    </row>
    <row r="42" spans="1:12" ht="15" hidden="1" x14ac:dyDescent="0.2">
      <c r="A42" s="140"/>
      <c r="B42" s="140"/>
      <c r="C42" s="140"/>
      <c r="D42" s="159"/>
      <c r="E42" s="141"/>
      <c r="F42" s="140"/>
      <c r="G42" s="143">
        <f>Table145[[#This Row],[Total Assessed Value ($)]]*Table145[[#This Row],[Tax Rate (per $1,000 Assessment) (Example 5.5)]]/1000</f>
        <v>0</v>
      </c>
      <c r="H42" s="141"/>
      <c r="I42" s="153">
        <f>Table145[[#This Row],[Number of Properties]]*Table145[[#This Row],[Base Fee ($)]]+(Table145[[#This Row],[Total Assessed Value ($)]]*Table145[[#This Row],[Tax Rate (per $1,000 Assessment) (Example 5.5)]]/1000)</f>
        <v>0</v>
      </c>
    </row>
    <row r="43" spans="1:12" ht="15" hidden="1" x14ac:dyDescent="0.2">
      <c r="A43" s="140"/>
      <c r="B43" s="140"/>
      <c r="C43" s="140"/>
      <c r="D43" s="159"/>
      <c r="E43" s="141"/>
      <c r="F43" s="140"/>
      <c r="G43" s="143">
        <f>Table145[[#This Row],[Total Assessed Value ($)]]*Table145[[#This Row],[Tax Rate (per $1,000 Assessment) (Example 5.5)]]/1000</f>
        <v>0</v>
      </c>
      <c r="H43" s="141"/>
      <c r="I43" s="153">
        <f>Table145[[#This Row],[Number of Properties]]*Table145[[#This Row],[Base Fee ($)]]+(Table145[[#This Row],[Total Assessed Value ($)]]*Table145[[#This Row],[Tax Rate (per $1,000 Assessment) (Example 5.5)]]/1000)</f>
        <v>0</v>
      </c>
    </row>
    <row r="44" spans="1:12" ht="15" hidden="1" x14ac:dyDescent="0.2">
      <c r="A44" s="140"/>
      <c r="B44" s="140"/>
      <c r="C44" s="140"/>
      <c r="D44" s="159"/>
      <c r="E44" s="141"/>
      <c r="F44" s="140"/>
      <c r="G44" s="143">
        <f>Table145[[#This Row],[Total Assessed Value ($)]]*Table145[[#This Row],[Tax Rate (per $1,000 Assessment) (Example 5.5)]]/1000</f>
        <v>0</v>
      </c>
      <c r="H44" s="141"/>
      <c r="I44" s="153">
        <f>Table145[[#This Row],[Number of Properties]]*Table145[[#This Row],[Base Fee ($)]]+(Table145[[#This Row],[Total Assessed Value ($)]]*Table145[[#This Row],[Tax Rate (per $1,000 Assessment) (Example 5.5)]]/1000)</f>
        <v>0</v>
      </c>
    </row>
    <row r="45" spans="1:12" ht="15" hidden="1" x14ac:dyDescent="0.2">
      <c r="A45" s="140"/>
      <c r="B45" s="140"/>
      <c r="C45" s="140"/>
      <c r="D45" s="159"/>
      <c r="E45" s="141"/>
      <c r="F45" s="140"/>
      <c r="G45" s="143">
        <f>Table145[[#This Row],[Total Assessed Value ($)]]*Table145[[#This Row],[Tax Rate (per $1,000 Assessment) (Example 5.5)]]/1000</f>
        <v>0</v>
      </c>
      <c r="H45" s="141"/>
      <c r="I45" s="153">
        <f>Table145[[#This Row],[Number of Properties]]*Table145[[#This Row],[Base Fee ($)]]+(Table145[[#This Row],[Total Assessed Value ($)]]*Table145[[#This Row],[Tax Rate (per $1,000 Assessment) (Example 5.5)]]/1000)</f>
        <v>0</v>
      </c>
      <c r="L45" s="146"/>
    </row>
    <row r="46" spans="1:12" ht="15" hidden="1" x14ac:dyDescent="0.2">
      <c r="A46" s="140"/>
      <c r="B46" s="140"/>
      <c r="C46" s="140"/>
      <c r="D46" s="159"/>
      <c r="E46" s="141"/>
      <c r="F46" s="140"/>
      <c r="G46" s="143">
        <f>Table145[[#This Row],[Total Assessed Value ($)]]*Table145[[#This Row],[Tax Rate (per $1,000 Assessment) (Example 5.5)]]/1000</f>
        <v>0</v>
      </c>
      <c r="H46" s="141"/>
      <c r="I46" s="153">
        <f>Table145[[#This Row],[Number of Properties]]*Table145[[#This Row],[Base Fee ($)]]+(Table145[[#This Row],[Total Assessed Value ($)]]*Table145[[#This Row],[Tax Rate (per $1,000 Assessment) (Example 5.5)]]/1000)</f>
        <v>0</v>
      </c>
    </row>
    <row r="47" spans="1:12" ht="15" hidden="1" x14ac:dyDescent="0.2">
      <c r="A47" s="140"/>
      <c r="B47" s="140"/>
      <c r="C47" s="140"/>
      <c r="D47" s="159"/>
      <c r="E47" s="141"/>
      <c r="F47" s="140"/>
      <c r="G47" s="143">
        <f>Table145[[#This Row],[Total Assessed Value ($)]]*Table145[[#This Row],[Tax Rate (per $1,000 Assessment) (Example 5.5)]]/1000</f>
        <v>0</v>
      </c>
      <c r="H47" s="141"/>
      <c r="I47" s="153">
        <f>Table145[[#This Row],[Number of Properties]]*Table145[[#This Row],[Base Fee ($)]]+(Table145[[#This Row],[Total Assessed Value ($)]]*Table145[[#This Row],[Tax Rate (per $1,000 Assessment) (Example 5.5)]]/1000)</f>
        <v>0</v>
      </c>
    </row>
    <row r="48" spans="1:12" ht="15" hidden="1" x14ac:dyDescent="0.2">
      <c r="A48" s="140"/>
      <c r="B48" s="140"/>
      <c r="C48" s="140"/>
      <c r="D48" s="159"/>
      <c r="E48" s="141"/>
      <c r="F48" s="140"/>
      <c r="G48" s="143">
        <f>Table145[[#This Row],[Total Assessed Value ($)]]*Table145[[#This Row],[Tax Rate (per $1,000 Assessment) (Example 5.5)]]/1000</f>
        <v>0</v>
      </c>
      <c r="H48" s="141"/>
      <c r="I48" s="153">
        <f>Table145[[#This Row],[Number of Properties]]*Table145[[#This Row],[Base Fee ($)]]+(Table145[[#This Row],[Total Assessed Value ($)]]*Table145[[#This Row],[Tax Rate (per $1,000 Assessment) (Example 5.5)]]/1000)</f>
        <v>0</v>
      </c>
    </row>
    <row r="49" spans="1:9" ht="15" hidden="1" x14ac:dyDescent="0.2">
      <c r="A49" s="140"/>
      <c r="B49" s="140"/>
      <c r="C49" s="140"/>
      <c r="D49" s="159"/>
      <c r="E49" s="141"/>
      <c r="F49" s="140"/>
      <c r="G49" s="143">
        <f>Table145[[#This Row],[Total Assessed Value ($)]]*Table145[[#This Row],[Tax Rate (per $1,000 Assessment) (Example 5.5)]]/1000</f>
        <v>0</v>
      </c>
      <c r="H49" s="141"/>
      <c r="I49" s="153">
        <f>Table145[[#This Row],[Number of Properties]]*Table145[[#This Row],[Base Fee ($)]]+(Table145[[#This Row],[Total Assessed Value ($)]]*Table145[[#This Row],[Tax Rate (per $1,000 Assessment) (Example 5.5)]]/1000)</f>
        <v>0</v>
      </c>
    </row>
    <row r="50" spans="1:9" ht="15" hidden="1" x14ac:dyDescent="0.2">
      <c r="A50" s="140"/>
      <c r="B50" s="140"/>
      <c r="C50" s="140"/>
      <c r="D50" s="159"/>
      <c r="E50" s="141"/>
      <c r="F50" s="140"/>
      <c r="G50" s="143">
        <f>Table145[[#This Row],[Total Assessed Value ($)]]*Table145[[#This Row],[Tax Rate (per $1,000 Assessment) (Example 5.5)]]/1000</f>
        <v>0</v>
      </c>
      <c r="H50" s="141"/>
      <c r="I50" s="153">
        <f>Table145[[#This Row],[Number of Properties]]*Table145[[#This Row],[Base Fee ($)]]+(Table145[[#This Row],[Total Assessed Value ($)]]*Table145[[#This Row],[Tax Rate (per $1,000 Assessment) (Example 5.5)]]/1000)</f>
        <v>0</v>
      </c>
    </row>
    <row r="51" spans="1:9" ht="15" hidden="1" x14ac:dyDescent="0.2">
      <c r="A51" s="140"/>
      <c r="B51" s="140"/>
      <c r="C51" s="140"/>
      <c r="D51" s="159"/>
      <c r="E51" s="141"/>
      <c r="F51" s="140"/>
      <c r="G51" s="143">
        <f>Table145[[#This Row],[Total Assessed Value ($)]]*Table145[[#This Row],[Tax Rate (per $1,000 Assessment) (Example 5.5)]]/1000</f>
        <v>0</v>
      </c>
      <c r="H51" s="141"/>
      <c r="I51" s="153">
        <f>Table145[[#This Row],[Number of Properties]]*Table145[[#This Row],[Base Fee ($)]]+(Table145[[#This Row],[Total Assessed Value ($)]]*Table145[[#This Row],[Tax Rate (per $1,000 Assessment) (Example 5.5)]]/1000)</f>
        <v>0</v>
      </c>
    </row>
    <row r="52" spans="1:9" ht="15" hidden="1" x14ac:dyDescent="0.2">
      <c r="A52" s="140"/>
      <c r="B52" s="140"/>
      <c r="C52" s="140"/>
      <c r="D52" s="159"/>
      <c r="E52" s="141"/>
      <c r="F52" s="140"/>
      <c r="G52" s="143">
        <f>Table145[[#This Row],[Total Assessed Value ($)]]*Table145[[#This Row],[Tax Rate (per $1,000 Assessment) (Example 5.5)]]/1000</f>
        <v>0</v>
      </c>
      <c r="H52" s="141"/>
      <c r="I52" s="153">
        <f>Table145[[#This Row],[Number of Properties]]*Table145[[#This Row],[Base Fee ($)]]+(Table145[[#This Row],[Total Assessed Value ($)]]*Table145[[#This Row],[Tax Rate (per $1,000 Assessment) (Example 5.5)]]/1000)</f>
        <v>0</v>
      </c>
    </row>
    <row r="53" spans="1:9" ht="15" hidden="1" x14ac:dyDescent="0.2">
      <c r="A53" s="140"/>
      <c r="B53" s="154"/>
      <c r="C53" s="140"/>
      <c r="D53" s="159"/>
      <c r="E53" s="141"/>
      <c r="F53" s="140"/>
      <c r="G53" s="143">
        <f>Table145[[#This Row],[Total Assessed Value ($)]]*Table145[[#This Row],[Tax Rate (per $1,000 Assessment) (Example 5.5)]]/1000</f>
        <v>0</v>
      </c>
      <c r="H53" s="141"/>
      <c r="I53" s="153">
        <f>Table145[[#This Row],[Number of Properties]]*Table145[[#This Row],[Base Fee ($)]]+(Table145[[#This Row],[Total Assessed Value ($)]]*Table145[[#This Row],[Tax Rate (per $1,000 Assessment) (Example 5.5)]]/1000)</f>
        <v>0</v>
      </c>
    </row>
  </sheetData>
  <sheetProtection algorithmName="SHA-512" hashValue="EEzP7UzWMEx9FW4z+fdDaRrZDHaqozCZCw36/OtKTSAk0kjQvYsszuBDFubOwAzte8ZiHyH7QEKyYIMYDJFrnw==" saltValue="paISKw8B0A1MHs14PUS+LQ==" spinCount="100000" sheet="1" formatCells="0" formatColumns="0" formatRows="0" insertColumns="0" insertRows="0" deleteColumns="0" deleteRows="0"/>
  <mergeCells count="2">
    <mergeCell ref="A1:C1"/>
    <mergeCell ref="D1:H1"/>
  </mergeCells>
  <dataValidations count="1">
    <dataValidation type="list" sqref="A3:A53" xr:uid="{A1092E4C-EE85-4D16-97B9-8E5AF26A0765}">
      <formula1>"Business Tax"</formula1>
    </dataValidation>
  </dataValidations>
  <pageMargins left="0.7" right="0.7" top="0.75" bottom="0.75" header="0.3" footer="0.3"/>
  <pageSetup paperSize="5" orientation="landscape" r:id="rId1"/>
  <headerFooter>
    <oddHeader>&amp;C&amp;"Arial,Bold"&amp;16Department of Municipal and Community Affairs: Business Tax (1.3.2)</oddHeader>
    <oddFooter>&amp;CBusiness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xr:uid="{6DD516A0-54D8-44FA-A5E5-7576D2A5CF6E}">
          <x14:formula1>
            <xm:f>'Lookup Lists'!$B$2:$B$49</xm:f>
          </x14:formula1>
          <xm:sqref>B3:B53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4C130-F88B-41F5-A437-4B9E3954236B}">
  <sheetPr>
    <tabColor theme="3" tint="0.39997558519241921"/>
  </sheetPr>
  <dimension ref="A1:H28"/>
  <sheetViews>
    <sheetView view="pageBreakPreview" zoomScaleNormal="100" zoomScaleSheetLayoutView="100" workbookViewId="0">
      <selection activeCell="A3" sqref="A3"/>
    </sheetView>
  </sheetViews>
  <sheetFormatPr defaultRowHeight="12.75" x14ac:dyDescent="0.2"/>
  <cols>
    <col min="1" max="1" width="22.28515625" style="139" customWidth="1"/>
    <col min="2" max="2" width="21" style="139" customWidth="1"/>
    <col min="3" max="3" width="23.42578125" style="139" customWidth="1"/>
    <col min="4" max="4" width="20.42578125" style="139" customWidth="1"/>
    <col min="5" max="5" width="21.42578125" style="139" customWidth="1"/>
    <col min="6" max="7" width="26" style="139" customWidth="1"/>
    <col min="8" max="8" width="28" customWidth="1"/>
    <col min="10" max="10" width="19" customWidth="1"/>
  </cols>
  <sheetData>
    <row r="1" spans="1:8" ht="30" customHeight="1" x14ac:dyDescent="0.2">
      <c r="A1" s="383" t="s">
        <v>233</v>
      </c>
      <c r="B1" s="384"/>
      <c r="C1" s="384"/>
      <c r="D1" s="392" t="s">
        <v>406</v>
      </c>
      <c r="E1" s="392"/>
      <c r="F1" s="392"/>
      <c r="G1" s="392"/>
    </row>
    <row r="2" spans="1:8" s="139" customFormat="1" ht="47.25" x14ac:dyDescent="0.2">
      <c r="A2" s="183" t="s">
        <v>234</v>
      </c>
      <c r="B2" s="183" t="s">
        <v>235</v>
      </c>
      <c r="C2" s="184" t="s">
        <v>236</v>
      </c>
      <c r="D2" s="217" t="s">
        <v>286</v>
      </c>
      <c r="E2" s="217" t="s">
        <v>308</v>
      </c>
      <c r="F2" s="218" t="s">
        <v>285</v>
      </c>
      <c r="G2" s="217" t="s">
        <v>239</v>
      </c>
    </row>
    <row r="3" spans="1:8" ht="15.75" x14ac:dyDescent="0.2">
      <c r="A3" s="187"/>
      <c r="B3" s="187"/>
      <c r="C3" s="219"/>
      <c r="D3" s="220"/>
      <c r="E3" s="221"/>
      <c r="F3" s="221"/>
      <c r="G3" s="193">
        <f>Table13[[#This Row],[Estimated Number of Applications]]*Table13[[#This Row],[Fee ($)]]</f>
        <v>0</v>
      </c>
      <c r="H3" s="142"/>
    </row>
    <row r="4" spans="1:8" ht="15.75" x14ac:dyDescent="0.2">
      <c r="A4" s="187"/>
      <c r="B4" s="187"/>
      <c r="C4" s="219"/>
      <c r="D4" s="220"/>
      <c r="E4" s="221"/>
      <c r="F4" s="221"/>
      <c r="G4" s="193">
        <f>Table13[[#This Row],[Estimated Number of Applications]]*Table13[[#This Row],[Fee ($)]]</f>
        <v>0</v>
      </c>
      <c r="H4" s="142"/>
    </row>
    <row r="5" spans="1:8" ht="15.75" x14ac:dyDescent="0.2">
      <c r="A5" s="187"/>
      <c r="B5" s="187"/>
      <c r="C5" s="219"/>
      <c r="D5" s="220"/>
      <c r="E5" s="221"/>
      <c r="F5" s="221"/>
      <c r="G5" s="193">
        <f>Table13[[#This Row],[Estimated Number of Applications]]*Table13[[#This Row],[Fee ($)]]</f>
        <v>0</v>
      </c>
      <c r="H5" s="142"/>
    </row>
    <row r="6" spans="1:8" ht="15.75" x14ac:dyDescent="0.2">
      <c r="A6" s="187"/>
      <c r="B6" s="187"/>
      <c r="C6" s="219"/>
      <c r="D6" s="220"/>
      <c r="E6" s="221"/>
      <c r="F6" s="221"/>
      <c r="G6" s="193">
        <f>Table13[[#This Row],[Estimated Number of Applications]]*Table13[[#This Row],[Fee ($)]]</f>
        <v>0</v>
      </c>
      <c r="H6" s="142"/>
    </row>
    <row r="7" spans="1:8" ht="15.75" x14ac:dyDescent="0.2">
      <c r="A7" s="187"/>
      <c r="B7" s="187"/>
      <c r="C7" s="219"/>
      <c r="D7" s="220"/>
      <c r="E7" s="221"/>
      <c r="F7" s="221"/>
      <c r="G7" s="193">
        <f>Table13[[#This Row],[Estimated Number of Applications]]*Table13[[#This Row],[Fee ($)]]</f>
        <v>0</v>
      </c>
      <c r="H7" s="142"/>
    </row>
    <row r="8" spans="1:8" ht="15.75" x14ac:dyDescent="0.2">
      <c r="A8" s="187"/>
      <c r="B8" s="187"/>
      <c r="C8" s="219"/>
      <c r="D8" s="220"/>
      <c r="E8" s="221"/>
      <c r="F8" s="221"/>
      <c r="G8" s="193">
        <f>Table13[[#This Row],[Estimated Number of Applications]]*Table13[[#This Row],[Fee ($)]]</f>
        <v>0</v>
      </c>
      <c r="H8" s="142"/>
    </row>
    <row r="9" spans="1:8" ht="15" customHeight="1" x14ac:dyDescent="0.2">
      <c r="A9" s="187"/>
      <c r="B9" s="187"/>
      <c r="C9" s="219"/>
      <c r="D9" s="220"/>
      <c r="E9" s="221"/>
      <c r="F9" s="221"/>
      <c r="G9" s="193">
        <f>Table13[[#This Row],[Estimated Number of Applications]]*Table13[[#This Row],[Fee ($)]]</f>
        <v>0</v>
      </c>
      <c r="H9" s="142"/>
    </row>
    <row r="10" spans="1:8" ht="15.75" x14ac:dyDescent="0.2">
      <c r="A10" s="187"/>
      <c r="B10" s="187"/>
      <c r="C10" s="219"/>
      <c r="D10" s="220"/>
      <c r="E10" s="221"/>
      <c r="F10" s="221"/>
      <c r="G10" s="193">
        <f>Table13[[#This Row],[Estimated Number of Applications]]*Table13[[#This Row],[Fee ($)]]</f>
        <v>0</v>
      </c>
      <c r="H10" s="142"/>
    </row>
    <row r="11" spans="1:8" ht="15" customHeight="1" x14ac:dyDescent="0.2">
      <c r="A11" s="187"/>
      <c r="B11" s="187"/>
      <c r="C11" s="219"/>
      <c r="D11" s="220"/>
      <c r="E11" s="221"/>
      <c r="F11" s="221"/>
      <c r="G11" s="193">
        <f>Table13[[#This Row],[Estimated Number of Applications]]*Table13[[#This Row],[Fee ($)]]</f>
        <v>0</v>
      </c>
      <c r="H11" s="142"/>
    </row>
    <row r="12" spans="1:8" ht="15" customHeight="1" x14ac:dyDescent="0.2">
      <c r="A12" s="187"/>
      <c r="B12" s="187"/>
      <c r="C12" s="219"/>
      <c r="D12" s="220"/>
      <c r="E12" s="221"/>
      <c r="F12" s="221"/>
      <c r="G12" s="193">
        <f>Table13[[#This Row],[Estimated Number of Applications]]*Table13[[#This Row],[Fee ($)]]</f>
        <v>0</v>
      </c>
      <c r="H12" s="142"/>
    </row>
    <row r="13" spans="1:8" ht="15.75" x14ac:dyDescent="0.2">
      <c r="A13" s="187"/>
      <c r="B13" s="187"/>
      <c r="C13" s="219"/>
      <c r="D13" s="220"/>
      <c r="E13" s="221"/>
      <c r="F13" s="221"/>
      <c r="G13" s="193">
        <f>Table13[[#This Row],[Estimated Number of Applications]]*Table13[[#This Row],[Fee ($)]]</f>
        <v>0</v>
      </c>
      <c r="H13" s="142"/>
    </row>
    <row r="14" spans="1:8" ht="15.75" x14ac:dyDescent="0.2">
      <c r="A14" s="187"/>
      <c r="B14" s="187"/>
      <c r="C14" s="219"/>
      <c r="D14" s="220"/>
      <c r="E14" s="221"/>
      <c r="F14" s="221"/>
      <c r="G14" s="193">
        <f>Table13[[#This Row],[Estimated Number of Applications]]*Table13[[#This Row],[Fee ($)]]</f>
        <v>0</v>
      </c>
      <c r="H14" s="142"/>
    </row>
    <row r="15" spans="1:8" ht="15.75" x14ac:dyDescent="0.2">
      <c r="A15" s="187"/>
      <c r="B15" s="187"/>
      <c r="C15" s="219"/>
      <c r="D15" s="220"/>
      <c r="E15" s="221"/>
      <c r="F15" s="221"/>
      <c r="G15" s="193">
        <f>Table13[[#This Row],[Estimated Number of Applications]]*Table13[[#This Row],[Fee ($)]]</f>
        <v>0</v>
      </c>
      <c r="H15" s="142"/>
    </row>
    <row r="16" spans="1:8" ht="15.75" x14ac:dyDescent="0.2">
      <c r="A16" s="187"/>
      <c r="B16" s="187"/>
      <c r="C16" s="219"/>
      <c r="D16" s="220"/>
      <c r="E16" s="221"/>
      <c r="F16" s="221"/>
      <c r="G16" s="193">
        <f>Table13[[#This Row],[Estimated Number of Applications]]*Table13[[#This Row],[Fee ($)]]</f>
        <v>0</v>
      </c>
    </row>
    <row r="17" spans="1:7" ht="15.75" x14ac:dyDescent="0.2">
      <c r="A17" s="187"/>
      <c r="B17" s="187"/>
      <c r="C17" s="219"/>
      <c r="D17" s="220"/>
      <c r="E17" s="221"/>
      <c r="F17" s="221"/>
      <c r="G17" s="193">
        <f>Table13[[#This Row],[Estimated Number of Applications]]*Table13[[#This Row],[Fee ($)]]</f>
        <v>0</v>
      </c>
    </row>
    <row r="18" spans="1:7" ht="15.75" x14ac:dyDescent="0.2">
      <c r="A18" s="187"/>
      <c r="B18" s="187"/>
      <c r="C18" s="222"/>
      <c r="D18" s="223"/>
      <c r="E18" s="224"/>
      <c r="F18" s="224"/>
      <c r="G18" s="193">
        <f>Table13[[#This Row],[Estimated Number of Applications]]*Table13[[#This Row],[Fee ($)]]</f>
        <v>0</v>
      </c>
    </row>
    <row r="19" spans="1:7" ht="15.75" x14ac:dyDescent="0.2">
      <c r="A19" s="187"/>
      <c r="B19" s="187"/>
      <c r="C19" s="222"/>
      <c r="D19" s="223"/>
      <c r="E19" s="224"/>
      <c r="F19" s="224"/>
      <c r="G19" s="193">
        <f>Table13[[#This Row],[Estimated Number of Applications]]*Table13[[#This Row],[Fee ($)]]</f>
        <v>0</v>
      </c>
    </row>
    <row r="20" spans="1:7" ht="15.75" x14ac:dyDescent="0.2">
      <c r="A20" s="187"/>
      <c r="B20" s="187"/>
      <c r="C20" s="219"/>
      <c r="D20" s="220"/>
      <c r="E20" s="221"/>
      <c r="F20" s="224"/>
      <c r="G20" s="194">
        <f>Table13[[#This Row],[Estimated Number of Applications]]*Table13[[#This Row],[Fee ($)]]</f>
        <v>0</v>
      </c>
    </row>
    <row r="21" spans="1:7" ht="15.75" x14ac:dyDescent="0.2">
      <c r="A21" s="187"/>
      <c r="B21" s="187"/>
      <c r="C21" s="219"/>
      <c r="D21" s="220"/>
      <c r="E21" s="221"/>
      <c r="F21" s="225"/>
      <c r="G21" s="194">
        <f>Table13[[#This Row],[Estimated Number of Applications]]*Table13[[#This Row],[Fee ($)]]</f>
        <v>0</v>
      </c>
    </row>
    <row r="22" spans="1:7" ht="15.75" x14ac:dyDescent="0.2">
      <c r="A22" s="187"/>
      <c r="B22" s="187"/>
      <c r="C22" s="219"/>
      <c r="D22" s="220"/>
      <c r="E22" s="221"/>
      <c r="F22" s="225"/>
      <c r="G22" s="194">
        <f>Table13[[#This Row],[Estimated Number of Applications]]*Table13[[#This Row],[Fee ($)]]</f>
        <v>0</v>
      </c>
    </row>
    <row r="23" spans="1:7" ht="15.75" x14ac:dyDescent="0.2">
      <c r="A23" s="187"/>
      <c r="B23" s="187"/>
      <c r="C23" s="219"/>
      <c r="D23" s="220"/>
      <c r="E23" s="221"/>
      <c r="F23" s="225"/>
      <c r="G23" s="194">
        <f>Table13[[#This Row],[Estimated Number of Applications]]*Table13[[#This Row],[Fee ($)]]</f>
        <v>0</v>
      </c>
    </row>
    <row r="24" spans="1:7" ht="15.75" x14ac:dyDescent="0.2">
      <c r="A24" s="187"/>
      <c r="B24" s="187"/>
      <c r="C24" s="219"/>
      <c r="D24" s="220"/>
      <c r="E24" s="221"/>
      <c r="F24" s="225"/>
      <c r="G24" s="194">
        <f>Table13[[#This Row],[Estimated Number of Applications]]*Table13[[#This Row],[Fee ($)]]</f>
        <v>0</v>
      </c>
    </row>
    <row r="25" spans="1:7" ht="15.75" x14ac:dyDescent="0.2">
      <c r="A25" s="187"/>
      <c r="B25" s="187"/>
      <c r="C25" s="219"/>
      <c r="D25" s="220"/>
      <c r="E25" s="221"/>
      <c r="F25" s="225"/>
      <c r="G25" s="194">
        <f>Table13[[#This Row],[Estimated Number of Applications]]*Table13[[#This Row],[Fee ($)]]</f>
        <v>0</v>
      </c>
    </row>
    <row r="26" spans="1:7" ht="15.75" x14ac:dyDescent="0.2">
      <c r="A26" s="187"/>
      <c r="B26" s="187"/>
      <c r="C26" s="219"/>
      <c r="D26" s="220"/>
      <c r="E26" s="221"/>
      <c r="F26" s="225"/>
      <c r="G26" s="194">
        <f>Table13[[#This Row],[Estimated Number of Applications]]*Table13[[#This Row],[Fee ($)]]</f>
        <v>0</v>
      </c>
    </row>
    <row r="27" spans="1:7" ht="15.75" x14ac:dyDescent="0.2">
      <c r="A27" s="187"/>
      <c r="B27" s="187"/>
      <c r="C27" s="219"/>
      <c r="D27" s="220"/>
      <c r="E27" s="221"/>
      <c r="F27" s="225"/>
      <c r="G27" s="194">
        <f>Table13[[#This Row],[Estimated Number of Applications]]*Table13[[#This Row],[Fee ($)]]</f>
        <v>0</v>
      </c>
    </row>
    <row r="28" spans="1:7" ht="15.75" x14ac:dyDescent="0.2">
      <c r="A28" s="187"/>
      <c r="B28" s="187"/>
      <c r="C28" s="219"/>
      <c r="D28" s="220"/>
      <c r="E28" s="226"/>
      <c r="F28" s="224"/>
      <c r="G28" s="194">
        <f>Table13[[#This Row],[Estimated Number of Applications]]*Table13[[#This Row],[Fee ($)]]</f>
        <v>0</v>
      </c>
    </row>
  </sheetData>
  <sheetProtection algorithmName="SHA-512" hashValue="8y+zmJd6NDR8FJomjWA0bJr45wnkcHPMu5bPeWajRg6178/8glWwsYGTIlV8s5V1zpfVCdZhe1a+AX5aLP4DdQ==" saltValue="CnpjfqqSXG0iy84DErsbgw==" spinCount="100000" sheet="1" formatCells="0" formatColumns="0" formatRows="0" insertColumns="0" insertRows="0" deleteColumns="0" deleteRows="0"/>
  <mergeCells count="2">
    <mergeCell ref="A1:C1"/>
    <mergeCell ref="D1:G1"/>
  </mergeCells>
  <dataValidations count="2">
    <dataValidation type="list" sqref="A3:A28" xr:uid="{5BB60816-C51D-4AA2-B66B-791581D6F8FD}">
      <formula1>"Assessments Levies Fees and Charges"</formula1>
    </dataValidation>
    <dataValidation type="list" sqref="B3:B28" xr:uid="{2F44F577-1299-49EF-9337-4546D019C579}">
      <formula1>FeeList</formula1>
    </dataValidation>
  </dataValidations>
  <pageMargins left="0.7" right="0.7" top="0.75" bottom="0.75" header="0.3" footer="0.3"/>
  <pageSetup paperSize="5" orientation="landscape" r:id="rId1"/>
  <headerFooter>
    <oddHeader>&amp;C&amp;"Arial,Bold"&amp;16Department of Municipal and Community Affairs: Assessment, Levies, Fees and Charges (3.1)</oddHeader>
    <oddFooter>&amp;CAssessment, Levies, Fees and Charges Worksheet&amp;RPage &amp;P</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F428-A2FA-4227-80DD-AACA5F9F8B42}">
  <dimension ref="B3:C19"/>
  <sheetViews>
    <sheetView workbookViewId="0">
      <selection activeCell="B4" sqref="B4"/>
    </sheetView>
  </sheetViews>
  <sheetFormatPr defaultRowHeight="12.75" x14ac:dyDescent="0.2"/>
  <cols>
    <col min="2" max="2" width="29.7109375" bestFit="1" customWidth="1"/>
    <col min="3" max="3" width="17" customWidth="1"/>
  </cols>
  <sheetData>
    <row r="3" spans="2:3" x14ac:dyDescent="0.2">
      <c r="B3" s="145" t="s">
        <v>41</v>
      </c>
    </row>
    <row r="4" spans="2:3" x14ac:dyDescent="0.2">
      <c r="B4" s="227" t="s">
        <v>407</v>
      </c>
      <c r="C4" s="228" t="str">
        <f>'---Budget Form---'!G476</f>
        <v/>
      </c>
    </row>
    <row r="5" spans="2:3" x14ac:dyDescent="0.2">
      <c r="B5" s="227" t="s">
        <v>408</v>
      </c>
      <c r="C5" s="228" t="str">
        <f>'---Budget Form---'!G477</f>
        <v/>
      </c>
    </row>
    <row r="6" spans="2:3" x14ac:dyDescent="0.2">
      <c r="B6" s="227" t="s">
        <v>409</v>
      </c>
      <c r="C6" s="228" t="str">
        <f>'---Budget Form---'!G478</f>
        <v/>
      </c>
    </row>
    <row r="7" spans="2:3" x14ac:dyDescent="0.2">
      <c r="B7" s="227" t="s">
        <v>410</v>
      </c>
      <c r="C7" s="228" t="str">
        <f>'---Budget Form---'!G479</f>
        <v/>
      </c>
    </row>
    <row r="8" spans="2:3" x14ac:dyDescent="0.2">
      <c r="B8" s="227" t="s">
        <v>411</v>
      </c>
      <c r="C8" s="228" t="str">
        <f>'---Budget Form---'!G480</f>
        <v/>
      </c>
    </row>
    <row r="9" spans="2:3" x14ac:dyDescent="0.2">
      <c r="B9" s="227" t="s">
        <v>412</v>
      </c>
      <c r="C9" s="228" t="str">
        <f>'---Budget Form---'!G481</f>
        <v/>
      </c>
    </row>
    <row r="10" spans="2:3" x14ac:dyDescent="0.2">
      <c r="B10" s="227" t="s">
        <v>413</v>
      </c>
      <c r="C10" s="228" t="str">
        <f>'---Budget Form---'!G482</f>
        <v/>
      </c>
    </row>
    <row r="11" spans="2:3" x14ac:dyDescent="0.2">
      <c r="C11" s="229"/>
    </row>
    <row r="12" spans="2:3" x14ac:dyDescent="0.2">
      <c r="C12" s="229"/>
    </row>
    <row r="13" spans="2:3" x14ac:dyDescent="0.2">
      <c r="C13" s="229"/>
    </row>
    <row r="14" spans="2:3" x14ac:dyDescent="0.2">
      <c r="B14" s="145" t="s">
        <v>419</v>
      </c>
      <c r="C14" s="229"/>
    </row>
    <row r="15" spans="2:3" x14ac:dyDescent="0.2">
      <c r="B15" s="227" t="s">
        <v>414</v>
      </c>
      <c r="C15" s="228" t="str">
        <f>'---Budget Form---'!G487</f>
        <v/>
      </c>
    </row>
    <row r="16" spans="2:3" x14ac:dyDescent="0.2">
      <c r="B16" s="227" t="s">
        <v>415</v>
      </c>
      <c r="C16" s="228">
        <f>'---Budget Form---'!G488</f>
        <v>0</v>
      </c>
    </row>
    <row r="17" spans="2:3" x14ac:dyDescent="0.2">
      <c r="B17" s="227" t="s">
        <v>416</v>
      </c>
      <c r="C17" s="228" t="str">
        <f>'---Budget Form---'!G489</f>
        <v/>
      </c>
    </row>
    <row r="18" spans="2:3" x14ac:dyDescent="0.2">
      <c r="B18" s="227" t="s">
        <v>417</v>
      </c>
      <c r="C18" s="228" t="str">
        <f>'---Budget Form---'!G490</f>
        <v/>
      </c>
    </row>
    <row r="19" spans="2:3" x14ac:dyDescent="0.2">
      <c r="B19" s="227" t="s">
        <v>418</v>
      </c>
      <c r="C19" s="228" t="str">
        <f>'---Budget Form---'!G491</f>
        <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73225-C602-4C27-A853-DCB522D04C05}">
  <sheetPr>
    <tabColor rgb="FFFF0000"/>
  </sheetPr>
  <dimension ref="A1:G80"/>
  <sheetViews>
    <sheetView zoomScale="115" zoomScaleNormal="115" workbookViewId="0">
      <selection activeCell="D31" sqref="D31"/>
    </sheetView>
  </sheetViews>
  <sheetFormatPr defaultRowHeight="12.75" x14ac:dyDescent="0.2"/>
  <cols>
    <col min="1" max="1" width="43" bestFit="1" customWidth="1"/>
    <col min="2" max="2" width="32" bestFit="1" customWidth="1"/>
    <col min="3" max="3" width="32" customWidth="1"/>
    <col min="4" max="4" width="44.85546875" bestFit="1" customWidth="1"/>
    <col min="5" max="5" width="26" bestFit="1" customWidth="1"/>
  </cols>
  <sheetData>
    <row r="1" spans="1:6" x14ac:dyDescent="0.2">
      <c r="A1" t="s">
        <v>244</v>
      </c>
      <c r="B1" s="145" t="s">
        <v>310</v>
      </c>
      <c r="C1" s="145"/>
      <c r="D1" t="s">
        <v>245</v>
      </c>
      <c r="E1" t="s">
        <v>246</v>
      </c>
      <c r="F1" s="145"/>
    </row>
    <row r="2" spans="1:6" x14ac:dyDescent="0.2">
      <c r="A2" s="145" t="s">
        <v>434</v>
      </c>
      <c r="B2" t="s">
        <v>311</v>
      </c>
      <c r="D2" s="145" t="s">
        <v>434</v>
      </c>
      <c r="E2" t="s">
        <v>305</v>
      </c>
      <c r="F2" s="145"/>
    </row>
    <row r="3" spans="1:6" x14ac:dyDescent="0.2">
      <c r="A3" s="145" t="s">
        <v>435</v>
      </c>
      <c r="B3" t="s">
        <v>312</v>
      </c>
      <c r="D3" s="145" t="s">
        <v>435</v>
      </c>
      <c r="E3" t="s">
        <v>267</v>
      </c>
    </row>
    <row r="4" spans="1:6" x14ac:dyDescent="0.2">
      <c r="A4" s="145" t="s">
        <v>358</v>
      </c>
      <c r="B4" t="s">
        <v>313</v>
      </c>
      <c r="D4" s="145" t="s">
        <v>438</v>
      </c>
      <c r="E4" t="s">
        <v>280</v>
      </c>
    </row>
    <row r="5" spans="1:6" x14ac:dyDescent="0.2">
      <c r="A5" s="145" t="s">
        <v>357</v>
      </c>
      <c r="B5" t="s">
        <v>314</v>
      </c>
      <c r="D5" s="145" t="s">
        <v>358</v>
      </c>
      <c r="E5" t="s">
        <v>248</v>
      </c>
    </row>
    <row r="6" spans="1:6" x14ac:dyDescent="0.2">
      <c r="A6" s="145" t="s">
        <v>420</v>
      </c>
      <c r="B6" t="s">
        <v>315</v>
      </c>
      <c r="D6" s="145" t="s">
        <v>357</v>
      </c>
      <c r="E6" t="s">
        <v>270</v>
      </c>
    </row>
    <row r="7" spans="1:6" x14ac:dyDescent="0.2">
      <c r="A7" s="145" t="s">
        <v>421</v>
      </c>
      <c r="B7" s="145" t="s">
        <v>366</v>
      </c>
      <c r="D7" s="145" t="s">
        <v>439</v>
      </c>
      <c r="E7" s="145" t="s">
        <v>288</v>
      </c>
    </row>
    <row r="8" spans="1:6" x14ac:dyDescent="0.2">
      <c r="A8" t="s">
        <v>243</v>
      </c>
      <c r="B8" t="s">
        <v>316</v>
      </c>
      <c r="D8" s="145" t="s">
        <v>436</v>
      </c>
      <c r="E8" s="145" t="s">
        <v>287</v>
      </c>
    </row>
    <row r="9" spans="1:6" x14ac:dyDescent="0.2">
      <c r="A9" t="s">
        <v>247</v>
      </c>
      <c r="B9" t="s">
        <v>317</v>
      </c>
      <c r="C9" s="152"/>
      <c r="D9" s="145" t="s">
        <v>437</v>
      </c>
      <c r="E9" t="s">
        <v>253</v>
      </c>
    </row>
    <row r="10" spans="1:6" x14ac:dyDescent="0.2">
      <c r="A10" t="s">
        <v>249</v>
      </c>
      <c r="B10" t="s">
        <v>318</v>
      </c>
      <c r="D10" t="s">
        <v>283</v>
      </c>
      <c r="E10" t="s">
        <v>250</v>
      </c>
    </row>
    <row r="11" spans="1:6" x14ac:dyDescent="0.2">
      <c r="A11" t="s">
        <v>251</v>
      </c>
      <c r="B11" t="s">
        <v>319</v>
      </c>
      <c r="E11" t="s">
        <v>274</v>
      </c>
    </row>
    <row r="12" spans="1:6" x14ac:dyDescent="0.2">
      <c r="A12" t="s">
        <v>252</v>
      </c>
      <c r="B12" t="s">
        <v>320</v>
      </c>
      <c r="E12" t="s">
        <v>275</v>
      </c>
    </row>
    <row r="13" spans="1:6" x14ac:dyDescent="0.2">
      <c r="A13" t="s">
        <v>241</v>
      </c>
      <c r="B13" s="145" t="s">
        <v>365</v>
      </c>
      <c r="E13" t="s">
        <v>265</v>
      </c>
    </row>
    <row r="14" spans="1:6" x14ac:dyDescent="0.2">
      <c r="A14" t="s">
        <v>255</v>
      </c>
      <c r="B14" t="s">
        <v>321</v>
      </c>
      <c r="E14" t="s">
        <v>260</v>
      </c>
    </row>
    <row r="15" spans="1:6" x14ac:dyDescent="0.2">
      <c r="A15" t="s">
        <v>257</v>
      </c>
      <c r="B15" t="s">
        <v>322</v>
      </c>
      <c r="E15" t="s">
        <v>240</v>
      </c>
    </row>
    <row r="16" spans="1:6" x14ac:dyDescent="0.2">
      <c r="A16" t="s">
        <v>259</v>
      </c>
      <c r="B16" t="s">
        <v>323</v>
      </c>
      <c r="E16" t="s">
        <v>263</v>
      </c>
    </row>
    <row r="17" spans="1:6" x14ac:dyDescent="0.2">
      <c r="A17" t="s">
        <v>261</v>
      </c>
      <c r="B17" t="s">
        <v>324</v>
      </c>
      <c r="E17" t="s">
        <v>269</v>
      </c>
    </row>
    <row r="18" spans="1:6" x14ac:dyDescent="0.2">
      <c r="A18" t="s">
        <v>242</v>
      </c>
      <c r="B18" t="s">
        <v>325</v>
      </c>
      <c r="E18" t="s">
        <v>279</v>
      </c>
    </row>
    <row r="19" spans="1:6" x14ac:dyDescent="0.2">
      <c r="A19" t="s">
        <v>264</v>
      </c>
      <c r="B19" t="s">
        <v>326</v>
      </c>
      <c r="E19" t="s">
        <v>258</v>
      </c>
    </row>
    <row r="20" spans="1:6" x14ac:dyDescent="0.2">
      <c r="A20" t="s">
        <v>266</v>
      </c>
      <c r="B20" s="145" t="s">
        <v>364</v>
      </c>
      <c r="E20" t="s">
        <v>276</v>
      </c>
    </row>
    <row r="21" spans="1:6" x14ac:dyDescent="0.2">
      <c r="A21" t="s">
        <v>268</v>
      </c>
      <c r="B21" t="s">
        <v>327</v>
      </c>
      <c r="E21" s="145" t="s">
        <v>278</v>
      </c>
    </row>
    <row r="22" spans="1:6" ht="15.75" customHeight="1" x14ac:dyDescent="0.2">
      <c r="A22" t="s">
        <v>271</v>
      </c>
      <c r="B22" t="s">
        <v>328</v>
      </c>
      <c r="E22" s="145" t="s">
        <v>289</v>
      </c>
      <c r="F22" s="147"/>
    </row>
    <row r="23" spans="1:6" ht="15.75" customHeight="1" x14ac:dyDescent="0.2">
      <c r="B23" t="s">
        <v>329</v>
      </c>
      <c r="E23" t="s">
        <v>254</v>
      </c>
      <c r="F23" s="147"/>
    </row>
    <row r="24" spans="1:6" ht="15.75" x14ac:dyDescent="0.2">
      <c r="B24" t="s">
        <v>330</v>
      </c>
      <c r="E24" t="s">
        <v>256</v>
      </c>
      <c r="F24" s="147"/>
    </row>
    <row r="25" spans="1:6" ht="15.75" x14ac:dyDescent="0.2">
      <c r="B25" t="s">
        <v>331</v>
      </c>
      <c r="E25" t="s">
        <v>262</v>
      </c>
      <c r="F25" s="147"/>
    </row>
    <row r="26" spans="1:6" x14ac:dyDescent="0.2">
      <c r="B26" t="s">
        <v>332</v>
      </c>
      <c r="E26" t="s">
        <v>272</v>
      </c>
    </row>
    <row r="27" spans="1:6" x14ac:dyDescent="0.2">
      <c r="B27" t="s">
        <v>333</v>
      </c>
      <c r="E27" t="s">
        <v>273</v>
      </c>
    </row>
    <row r="28" spans="1:6" x14ac:dyDescent="0.2">
      <c r="B28" t="s">
        <v>334</v>
      </c>
      <c r="E28" t="s">
        <v>277</v>
      </c>
    </row>
    <row r="29" spans="1:6" x14ac:dyDescent="0.2">
      <c r="B29" t="s">
        <v>335</v>
      </c>
      <c r="E29" t="s">
        <v>281</v>
      </c>
    </row>
    <row r="30" spans="1:6" x14ac:dyDescent="0.2">
      <c r="B30" t="s">
        <v>336</v>
      </c>
      <c r="E30" t="s">
        <v>282</v>
      </c>
    </row>
    <row r="31" spans="1:6" x14ac:dyDescent="0.2">
      <c r="B31" t="s">
        <v>337</v>
      </c>
    </row>
    <row r="32" spans="1:6" x14ac:dyDescent="0.2">
      <c r="B32" t="s">
        <v>338</v>
      </c>
    </row>
    <row r="33" spans="2:5" x14ac:dyDescent="0.2">
      <c r="B33" t="s">
        <v>339</v>
      </c>
    </row>
    <row r="34" spans="2:5" x14ac:dyDescent="0.2">
      <c r="B34" t="s">
        <v>340</v>
      </c>
    </row>
    <row r="35" spans="2:5" x14ac:dyDescent="0.2">
      <c r="B35" t="s">
        <v>341</v>
      </c>
    </row>
    <row r="36" spans="2:5" x14ac:dyDescent="0.2">
      <c r="B36" t="s">
        <v>342</v>
      </c>
      <c r="E36" s="145"/>
    </row>
    <row r="37" spans="2:5" x14ac:dyDescent="0.2">
      <c r="B37" t="s">
        <v>343</v>
      </c>
    </row>
    <row r="38" spans="2:5" x14ac:dyDescent="0.2">
      <c r="B38" t="s">
        <v>344</v>
      </c>
    </row>
    <row r="39" spans="2:5" x14ac:dyDescent="0.2">
      <c r="B39" t="s">
        <v>345</v>
      </c>
    </row>
    <row r="40" spans="2:5" x14ac:dyDescent="0.2">
      <c r="B40" t="s">
        <v>346</v>
      </c>
    </row>
    <row r="41" spans="2:5" x14ac:dyDescent="0.2">
      <c r="B41" t="s">
        <v>347</v>
      </c>
    </row>
    <row r="42" spans="2:5" x14ac:dyDescent="0.2">
      <c r="B42" t="s">
        <v>348</v>
      </c>
    </row>
    <row r="43" spans="2:5" x14ac:dyDescent="0.2">
      <c r="B43" t="s">
        <v>349</v>
      </c>
    </row>
    <row r="44" spans="2:5" x14ac:dyDescent="0.2">
      <c r="B44" t="s">
        <v>350</v>
      </c>
    </row>
    <row r="45" spans="2:5" x14ac:dyDescent="0.2">
      <c r="B45" s="152" t="s">
        <v>351</v>
      </c>
    </row>
    <row r="47" spans="2:5" x14ac:dyDescent="0.2">
      <c r="B47" s="152"/>
    </row>
    <row r="48" spans="2:5" x14ac:dyDescent="0.2">
      <c r="B48" s="152"/>
      <c r="C48" s="152"/>
    </row>
    <row r="49" spans="2:7" x14ac:dyDescent="0.2">
      <c r="B49" s="152"/>
      <c r="C49" s="152"/>
    </row>
    <row r="50" spans="2:7" x14ac:dyDescent="0.2">
      <c r="C50" s="152"/>
      <c r="D50" s="152"/>
    </row>
    <row r="51" spans="2:7" x14ac:dyDescent="0.2">
      <c r="C51" s="152"/>
      <c r="D51" s="152"/>
    </row>
    <row r="52" spans="2:7" x14ac:dyDescent="0.2">
      <c r="C52" s="152"/>
      <c r="D52" s="152"/>
    </row>
    <row r="53" spans="2:7" x14ac:dyDescent="0.2">
      <c r="D53" s="152"/>
    </row>
    <row r="54" spans="2:7" x14ac:dyDescent="0.2">
      <c r="D54" s="152"/>
    </row>
    <row r="56" spans="2:7" ht="15.75" x14ac:dyDescent="0.2">
      <c r="E56" s="148"/>
      <c r="F56" s="148"/>
      <c r="G56" s="148"/>
    </row>
    <row r="57" spans="2:7" ht="15.75" x14ac:dyDescent="0.2">
      <c r="E57" s="148"/>
      <c r="F57" s="148"/>
      <c r="G57" s="148"/>
    </row>
    <row r="58" spans="2:7" ht="15.75" x14ac:dyDescent="0.2">
      <c r="E58" s="148"/>
      <c r="F58" s="148"/>
      <c r="G58" s="148"/>
    </row>
    <row r="59" spans="2:7" ht="15.75" x14ac:dyDescent="0.2">
      <c r="E59" s="150"/>
      <c r="F59" s="150"/>
      <c r="G59" s="151"/>
    </row>
    <row r="60" spans="2:7" ht="15.75" x14ac:dyDescent="0.2">
      <c r="E60" s="149"/>
      <c r="F60" s="149"/>
      <c r="G60" s="149"/>
    </row>
    <row r="75" spans="2:4" x14ac:dyDescent="0.2">
      <c r="B75" s="145"/>
      <c r="C75" s="145"/>
      <c r="D75" s="145"/>
    </row>
    <row r="80" spans="2:4" x14ac:dyDescent="0.2">
      <c r="B80" s="145"/>
      <c r="C80" s="145"/>
      <c r="D80" s="145"/>
    </row>
  </sheetData>
  <sheetProtection formatCells="0" formatColumns="0" formatRows="0" insertColumns="0" insertRows="0" insertHyperlinks="0" deleteColumns="0" deleteRows="0" sort="0" autoFilter="0" pivotTables="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General Instructions</vt:lpstr>
      <vt:lpstr>---Budget Form---</vt:lpstr>
      <vt:lpstr>Residential Property Tax</vt:lpstr>
      <vt:lpstr>Commercial Property Tax</vt:lpstr>
      <vt:lpstr>Business Tax</vt:lpstr>
      <vt:lpstr> Assessment Levies Fees Charges</vt:lpstr>
      <vt:lpstr>Expenditure Graphs and Charts</vt:lpstr>
      <vt:lpstr>Lookup Lists</vt:lpstr>
      <vt:lpstr>CommercialList</vt:lpstr>
      <vt:lpstr>Debt_Charges_Summary</vt:lpstr>
      <vt:lpstr>Debt_Servicing_Ratio__DSR</vt:lpstr>
      <vt:lpstr>Expenditures</vt:lpstr>
      <vt:lpstr>FeeList</vt:lpstr>
      <vt:lpstr>'---Budget Form---'!Print_Area</vt:lpstr>
      <vt:lpstr>'Commercial Property Tax'!Print_Area</vt:lpstr>
      <vt:lpstr>'General Instructions'!Print_Area</vt:lpstr>
      <vt:lpstr>'Residential Property Tax'!Print_Area</vt:lpstr>
      <vt:lpstr>ResidentialList</vt:lpstr>
      <vt:lpstr>Revenues</vt:lpstr>
      <vt:lpstr>Summary_of_The_Municipal_Budget_Submission_Form</vt:lpstr>
    </vt:vector>
  </TitlesOfParts>
  <Company>Gov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Bradley</dc:creator>
  <cp:lastModifiedBy>Stamp, Christopher</cp:lastModifiedBy>
  <cp:lastPrinted>2026-10-05T17:41:01Z</cp:lastPrinted>
  <dcterms:created xsi:type="dcterms:W3CDTF">2011-06-09T18:10:41Z</dcterms:created>
  <dcterms:modified xsi:type="dcterms:W3CDTF">2026-10-06T13:51:55Z</dcterms:modified>
</cp:coreProperties>
</file>