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lank" sheetId="1" r:id="rId1"/>
    <sheet name="Incomplete" sheetId="2" r:id="rId2"/>
    <sheet name="Complete" sheetId="3" r:id="rId3"/>
  </sheets>
  <definedNames/>
  <calcPr fullCalcOnLoad="1"/>
</workbook>
</file>

<file path=xl/sharedStrings.xml><?xml version="1.0" encoding="utf-8"?>
<sst xmlns="http://schemas.openxmlformats.org/spreadsheetml/2006/main" count="115" uniqueCount="44">
  <si>
    <t>Residential Road</t>
  </si>
  <si>
    <t>Width:</t>
  </si>
  <si>
    <t>Length:</t>
  </si>
  <si>
    <t>km</t>
  </si>
  <si>
    <t>m</t>
  </si>
  <si>
    <t>Average Width:</t>
  </si>
  <si>
    <t>Surface Area:</t>
  </si>
  <si>
    <t>Step 1 – Determine Surface Area of Road</t>
  </si>
  <si>
    <t>Unit Prices:</t>
  </si>
  <si>
    <t>Paving</t>
  </si>
  <si>
    <t>lane m</t>
  </si>
  <si>
    <t>2007 Road Bed Cost:</t>
  </si>
  <si>
    <t>Total 2007 Cost:</t>
  </si>
  <si>
    <t>Discount Rate:</t>
  </si>
  <si>
    <t>1999 Estimated Cost:</t>
  </si>
  <si>
    <t>HST:</t>
  </si>
  <si>
    <t>Rebate:</t>
  </si>
  <si>
    <t>Useful Life:</t>
  </si>
  <si>
    <t>Residual Value:</t>
  </si>
  <si>
    <t>years</t>
  </si>
  <si>
    <t>Annual Amortization:</t>
  </si>
  <si>
    <t>Years in Use:</t>
  </si>
  <si>
    <t>Year of Acquisition:</t>
  </si>
  <si>
    <t>Month of Acquisition:</t>
  </si>
  <si>
    <t>Unknown</t>
  </si>
  <si>
    <t>Current Year:</t>
  </si>
  <si>
    <t>Accumulated Amortization:</t>
  </si>
  <si>
    <t>NBV:</t>
  </si>
  <si>
    <r>
      <t>m</t>
    </r>
    <r>
      <rPr>
        <vertAlign val="superscript"/>
        <sz val="10"/>
        <rFont val="Arial"/>
        <family val="2"/>
      </rPr>
      <t>2</t>
    </r>
  </si>
  <si>
    <t>Step 2 &amp; 3 – Determine 2007 Replacement Cost</t>
  </si>
  <si>
    <t>Step 4 – Determine 1999 Estimated Cost</t>
  </si>
  <si>
    <t>Step 5 – Add Applicable Taxes</t>
  </si>
  <si>
    <t>Step 6 – Calculate Annual Amortization</t>
  </si>
  <si>
    <t>Step 7 – Calculate Accumulate Amortization</t>
  </si>
  <si>
    <t>Step 8 – Calculate Net Book Value</t>
  </si>
  <si>
    <t>Mark-up:</t>
  </si>
  <si>
    <t>Number of road lanes:</t>
  </si>
  <si>
    <t xml:space="preserve"> - Input fields</t>
  </si>
  <si>
    <t>Depth:</t>
  </si>
  <si>
    <t>Gravel Road - Surface</t>
  </si>
  <si>
    <t>Road Bed/Grade</t>
  </si>
  <si>
    <r>
      <t>m</t>
    </r>
    <r>
      <rPr>
        <vertAlign val="superscript"/>
        <sz val="10"/>
        <rFont val="Arial"/>
        <family val="2"/>
      </rPr>
      <t>3</t>
    </r>
  </si>
  <si>
    <t>2007 Surface Cost:</t>
  </si>
  <si>
    <t>lanes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</si>
</sst>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17" applyNumberFormat="1" applyAlignment="1">
      <alignment/>
    </xf>
    <xf numFmtId="164" fontId="3" fillId="0" borderId="1" xfId="0" applyNumberFormat="1" applyFont="1" applyBorder="1" applyAlignment="1">
      <alignment/>
    </xf>
    <xf numFmtId="165" fontId="0" fillId="0" borderId="0" xfId="15" applyNumberFormat="1" applyAlignment="1">
      <alignment/>
    </xf>
    <xf numFmtId="164" fontId="3" fillId="0" borderId="0" xfId="17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17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2" xfId="17" applyNumberFormat="1" applyFont="1" applyBorder="1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1.28125" style="0" bestFit="1" customWidth="1"/>
    <col min="3" max="3" width="6.57421875" style="0" bestFit="1" customWidth="1"/>
    <col min="4" max="4" width="5.00390625" style="0" bestFit="1" customWidth="1"/>
    <col min="5" max="5" width="2.57421875" style="0" bestFit="1" customWidth="1"/>
    <col min="6" max="6" width="5.00390625" style="0" customWidth="1"/>
    <col min="7" max="7" width="23.140625" style="0" customWidth="1"/>
    <col min="8" max="8" width="11.28125" style="0" bestFit="1" customWidth="1"/>
    <col min="9" max="9" width="5.57421875" style="0" bestFit="1" customWidth="1"/>
    <col min="10" max="10" width="8.7109375" style="0" bestFit="1" customWidth="1"/>
  </cols>
  <sheetData>
    <row r="1" ht="15">
      <c r="A1" s="13" t="s">
        <v>0</v>
      </c>
    </row>
    <row r="2" ht="12.75">
      <c r="A2" s="1"/>
    </row>
    <row r="3" spans="1:7" ht="12.75">
      <c r="A3" s="1" t="s">
        <v>7</v>
      </c>
      <c r="G3" s="1" t="s">
        <v>31</v>
      </c>
    </row>
    <row r="4" spans="1:9" ht="12.75">
      <c r="A4" s="2" t="s">
        <v>2</v>
      </c>
      <c r="B4" s="16"/>
      <c r="C4" t="s">
        <v>3</v>
      </c>
      <c r="D4">
        <f>IF(C4="km",B4*1000,B4)</f>
        <v>0</v>
      </c>
      <c r="E4" t="s">
        <v>4</v>
      </c>
      <c r="G4" s="2" t="s">
        <v>15</v>
      </c>
      <c r="H4" s="3"/>
      <c r="I4" s="17"/>
    </row>
    <row r="5" spans="1:9" ht="12.75">
      <c r="A5" s="2" t="s">
        <v>1</v>
      </c>
      <c r="B5" s="16"/>
      <c r="C5" t="s">
        <v>4</v>
      </c>
      <c r="D5">
        <f>IF(C5="km",B5*1000,B5)</f>
        <v>0</v>
      </c>
      <c r="E5" t="s">
        <v>4</v>
      </c>
      <c r="G5" s="2" t="s">
        <v>16</v>
      </c>
      <c r="H5" s="3"/>
      <c r="I5" s="17"/>
    </row>
    <row r="6" spans="1:8" ht="13.5" thickBot="1">
      <c r="A6" s="2"/>
      <c r="B6" s="16"/>
      <c r="C6" t="s">
        <v>4</v>
      </c>
      <c r="D6">
        <f>IF(C6="km",B6*1000,B6)</f>
        <v>0</v>
      </c>
      <c r="E6" t="s">
        <v>4</v>
      </c>
      <c r="H6" s="4"/>
    </row>
    <row r="7" spans="1:5" ht="12.75">
      <c r="A7" s="2"/>
      <c r="B7" s="16"/>
      <c r="C7" t="s">
        <v>4</v>
      </c>
      <c r="D7">
        <f>IF(C7="km",B7*1000,B7)</f>
        <v>0</v>
      </c>
      <c r="E7" t="s">
        <v>4</v>
      </c>
    </row>
    <row r="8" spans="1:7" ht="12.75">
      <c r="A8" s="2"/>
      <c r="B8" s="16"/>
      <c r="C8" t="s">
        <v>4</v>
      </c>
      <c r="D8">
        <f>IF(C8="km",B8*1000,B8)</f>
        <v>0</v>
      </c>
      <c r="E8" t="s">
        <v>4</v>
      </c>
      <c r="G8" s="1" t="s">
        <v>32</v>
      </c>
    </row>
    <row r="9" spans="1:9" ht="12.75">
      <c r="A9" s="2" t="s">
        <v>38</v>
      </c>
      <c r="B9" s="16"/>
      <c r="C9" t="s">
        <v>4</v>
      </c>
      <c r="D9">
        <f>IF(C9="km",B9*1000,B9)</f>
        <v>0</v>
      </c>
      <c r="E9" t="s">
        <v>4</v>
      </c>
      <c r="G9" s="2" t="s">
        <v>17</v>
      </c>
      <c r="H9" s="16"/>
      <c r="I9" t="s">
        <v>19</v>
      </c>
    </row>
    <row r="10" spans="1:8" ht="12.75">
      <c r="A10" s="2" t="s">
        <v>36</v>
      </c>
      <c r="B10" s="16"/>
      <c r="C10" t="s">
        <v>43</v>
      </c>
      <c r="G10" s="2" t="s">
        <v>18</v>
      </c>
      <c r="H10" s="19"/>
    </row>
    <row r="11" spans="1:3" ht="12.75">
      <c r="A11" s="2" t="s">
        <v>5</v>
      </c>
      <c r="C11" t="s">
        <v>4</v>
      </c>
    </row>
    <row r="12" spans="1:10" ht="14.25">
      <c r="A12" s="2" t="s">
        <v>6</v>
      </c>
      <c r="B12" s="5"/>
      <c r="C12" t="s">
        <v>28</v>
      </c>
      <c r="G12" s="2" t="s">
        <v>20</v>
      </c>
      <c r="H12" s="6"/>
      <c r="J12" s="12"/>
    </row>
    <row r="13" ht="12.75">
      <c r="J13" s="12"/>
    </row>
    <row r="14" spans="1:10" ht="12.75">
      <c r="A14" s="1" t="s">
        <v>29</v>
      </c>
      <c r="G14" s="7" t="s">
        <v>33</v>
      </c>
      <c r="J14" s="12"/>
    </row>
    <row r="15" spans="1:8" ht="12.75">
      <c r="A15" s="2" t="s">
        <v>8</v>
      </c>
      <c r="G15" s="2" t="s">
        <v>23</v>
      </c>
      <c r="H15" s="20"/>
    </row>
    <row r="16" spans="1:8" ht="14.25">
      <c r="A16" s="2" t="s">
        <v>9</v>
      </c>
      <c r="B16" s="16"/>
      <c r="C16" t="s">
        <v>28</v>
      </c>
      <c r="G16" s="2" t="s">
        <v>22</v>
      </c>
      <c r="H16" s="20"/>
    </row>
    <row r="17" spans="1:8" ht="12.75">
      <c r="A17" s="2" t="s">
        <v>40</v>
      </c>
      <c r="B17" s="16"/>
      <c r="C17" t="s">
        <v>10</v>
      </c>
      <c r="G17" s="2" t="s">
        <v>25</v>
      </c>
      <c r="H17" s="8"/>
    </row>
    <row r="18" spans="1:9" ht="15" thickBot="1">
      <c r="A18" s="2" t="s">
        <v>39</v>
      </c>
      <c r="B18" s="16"/>
      <c r="C18" t="s">
        <v>41</v>
      </c>
      <c r="G18" s="2" t="s">
        <v>21</v>
      </c>
      <c r="H18" s="9"/>
      <c r="I18" t="s">
        <v>19</v>
      </c>
    </row>
    <row r="20" spans="1:8" ht="12.75">
      <c r="A20" s="2" t="s">
        <v>42</v>
      </c>
      <c r="B20" s="3"/>
      <c r="G20" s="2" t="s">
        <v>26</v>
      </c>
      <c r="H20" s="6"/>
    </row>
    <row r="21" spans="1:2" ht="12.75">
      <c r="A21" s="2" t="s">
        <v>11</v>
      </c>
      <c r="B21" s="3"/>
    </row>
    <row r="22" spans="1:7" ht="12.75">
      <c r="A22" s="2" t="s">
        <v>12</v>
      </c>
      <c r="B22" s="15"/>
      <c r="G22" s="7" t="s">
        <v>34</v>
      </c>
    </row>
    <row r="23" spans="1:8" ht="12.75">
      <c r="A23" s="2" t="s">
        <v>35</v>
      </c>
      <c r="B23" s="14">
        <v>0.3</v>
      </c>
      <c r="G23" s="2" t="s">
        <v>27</v>
      </c>
      <c r="H23" s="11"/>
    </row>
    <row r="24" spans="1:2" ht="13.5" thickBot="1">
      <c r="A24" s="2" t="s">
        <v>12</v>
      </c>
      <c r="B24" s="10"/>
    </row>
    <row r="26" ht="12.75">
      <c r="A26" s="7" t="s">
        <v>30</v>
      </c>
    </row>
    <row r="27" spans="1:8" ht="12.75">
      <c r="A27" s="2" t="s">
        <v>13</v>
      </c>
      <c r="B27" s="18"/>
      <c r="G27" s="21"/>
      <c r="H27" t="s">
        <v>37</v>
      </c>
    </row>
    <row r="29" spans="1:2" ht="12.75">
      <c r="A29" t="s">
        <v>14</v>
      </c>
      <c r="B29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IV16384"/>
    </sheetView>
  </sheetViews>
  <sheetFormatPr defaultColWidth="9.140625" defaultRowHeight="12.75"/>
  <cols>
    <col min="1" max="1" width="18.8515625" style="0" customWidth="1"/>
    <col min="2" max="2" width="11.28125" style="0" bestFit="1" customWidth="1"/>
    <col min="3" max="3" width="6.57421875" style="0" bestFit="1" customWidth="1"/>
    <col min="4" max="4" width="5.00390625" style="0" bestFit="1" customWidth="1"/>
    <col min="5" max="5" width="2.57421875" style="0" bestFit="1" customWidth="1"/>
    <col min="6" max="6" width="5.00390625" style="0" customWidth="1"/>
    <col min="7" max="7" width="23.140625" style="0" customWidth="1"/>
    <col min="8" max="8" width="11.28125" style="0" bestFit="1" customWidth="1"/>
    <col min="9" max="9" width="5.57421875" style="0" bestFit="1" customWidth="1"/>
    <col min="10" max="10" width="8.7109375" style="0" bestFit="1" customWidth="1"/>
  </cols>
  <sheetData>
    <row r="1" ht="15">
      <c r="A1" s="13" t="s">
        <v>0</v>
      </c>
    </row>
    <row r="2" ht="12.75">
      <c r="A2" s="1"/>
    </row>
    <row r="3" spans="1:7" ht="12.75">
      <c r="A3" s="1" t="s">
        <v>7</v>
      </c>
      <c r="G3" s="1" t="s">
        <v>31</v>
      </c>
    </row>
    <row r="4" spans="1:9" ht="12.75">
      <c r="A4" s="2" t="s">
        <v>2</v>
      </c>
      <c r="B4" s="16">
        <v>2.5</v>
      </c>
      <c r="C4" t="s">
        <v>3</v>
      </c>
      <c r="D4">
        <f>IF(C4="km",B4*1000,B4)</f>
        <v>2500</v>
      </c>
      <c r="E4" t="s">
        <v>4</v>
      </c>
      <c r="G4" s="2" t="s">
        <v>15</v>
      </c>
      <c r="H4" s="3">
        <f>B29*I4</f>
        <v>120230.76</v>
      </c>
      <c r="I4" s="17">
        <v>0.15</v>
      </c>
    </row>
    <row r="5" spans="1:9" ht="12.75">
      <c r="A5" s="2" t="s">
        <v>1</v>
      </c>
      <c r="B5" s="16">
        <v>8.1</v>
      </c>
      <c r="C5" t="s">
        <v>4</v>
      </c>
      <c r="D5">
        <f>IF(C5="km",B5*1000,B5)</f>
        <v>8.1</v>
      </c>
      <c r="E5" t="s">
        <v>4</v>
      </c>
      <c r="G5" s="2" t="s">
        <v>16</v>
      </c>
      <c r="H5" s="3">
        <f>-(B29*I5)</f>
        <v>-32061.536</v>
      </c>
      <c r="I5" s="17">
        <v>0.04</v>
      </c>
    </row>
    <row r="6" spans="1:8" ht="13.5" thickBot="1">
      <c r="A6" s="2"/>
      <c r="B6" s="16">
        <v>7.9</v>
      </c>
      <c r="C6" t="s">
        <v>4</v>
      </c>
      <c r="D6">
        <f>IF(C6="km",B6*1000,B6)</f>
        <v>7.9</v>
      </c>
      <c r="E6" t="s">
        <v>4</v>
      </c>
      <c r="H6" s="4">
        <f>B29+H4+H5</f>
        <v>889707.6240000001</v>
      </c>
    </row>
    <row r="7" spans="1:5" ht="12.75">
      <c r="A7" s="2"/>
      <c r="B7" s="16">
        <v>7.8</v>
      </c>
      <c r="C7" t="s">
        <v>4</v>
      </c>
      <c r="D7">
        <f>IF(C7="km",B7*1000,B7)</f>
        <v>7.8</v>
      </c>
      <c r="E7" t="s">
        <v>4</v>
      </c>
    </row>
    <row r="8" spans="1:7" ht="12.75">
      <c r="A8" s="2"/>
      <c r="B8" s="16">
        <v>8.2</v>
      </c>
      <c r="C8" t="s">
        <v>4</v>
      </c>
      <c r="D8">
        <f>IF(C8="km",B8*1000,B8)</f>
        <v>8.2</v>
      </c>
      <c r="E8" t="s">
        <v>4</v>
      </c>
      <c r="G8" s="1" t="s">
        <v>32</v>
      </c>
    </row>
    <row r="9" spans="1:9" ht="12.75">
      <c r="A9" s="2" t="s">
        <v>38</v>
      </c>
      <c r="B9" s="16">
        <v>1</v>
      </c>
      <c r="C9" t="s">
        <v>4</v>
      </c>
      <c r="D9">
        <f>IF(C9="km",B9*1000,B9)</f>
        <v>1</v>
      </c>
      <c r="E9" t="s">
        <v>4</v>
      </c>
      <c r="G9" s="2" t="s">
        <v>17</v>
      </c>
      <c r="H9" s="16">
        <v>20</v>
      </c>
      <c r="I9" t="s">
        <v>19</v>
      </c>
    </row>
    <row r="10" spans="1:8" ht="12.75">
      <c r="A10" s="2" t="s">
        <v>36</v>
      </c>
      <c r="B10" s="16">
        <v>2</v>
      </c>
      <c r="C10" t="s">
        <v>43</v>
      </c>
      <c r="G10" s="2" t="s">
        <v>18</v>
      </c>
      <c r="H10" s="19">
        <v>0</v>
      </c>
    </row>
    <row r="11" spans="1:3" ht="12.75">
      <c r="A11" s="2" t="s">
        <v>5</v>
      </c>
      <c r="B11">
        <f>AVERAGE(B5:B8)</f>
        <v>8</v>
      </c>
      <c r="C11" t="s">
        <v>4</v>
      </c>
    </row>
    <row r="12" spans="1:10" ht="14.25">
      <c r="A12" s="2" t="s">
        <v>6</v>
      </c>
      <c r="B12" s="5">
        <f>D4*B11</f>
        <v>20000</v>
      </c>
      <c r="C12" t="s">
        <v>28</v>
      </c>
      <c r="G12" s="2" t="s">
        <v>20</v>
      </c>
      <c r="H12" s="6">
        <f>(H6-H10)/H9</f>
        <v>44485.3812</v>
      </c>
      <c r="J12" s="12"/>
    </row>
    <row r="13" ht="12.75">
      <c r="J13" s="12"/>
    </row>
    <row r="14" spans="1:10" ht="12.75">
      <c r="A14" s="1" t="s">
        <v>29</v>
      </c>
      <c r="G14" s="7" t="s">
        <v>33</v>
      </c>
      <c r="J14" s="12"/>
    </row>
    <row r="15" spans="1:8" ht="12.75">
      <c r="A15" s="2" t="s">
        <v>8</v>
      </c>
      <c r="G15" s="2" t="s">
        <v>23</v>
      </c>
      <c r="H15" s="20" t="s">
        <v>24</v>
      </c>
    </row>
    <row r="16" spans="1:8" ht="14.25">
      <c r="A16" s="2" t="s">
        <v>9</v>
      </c>
      <c r="B16" s="16">
        <v>37</v>
      </c>
      <c r="C16" t="s">
        <v>28</v>
      </c>
      <c r="G16" s="2" t="s">
        <v>22</v>
      </c>
      <c r="H16" s="20">
        <v>1999</v>
      </c>
    </row>
    <row r="17" spans="1:8" ht="12.75">
      <c r="A17" s="2" t="s">
        <v>40</v>
      </c>
      <c r="B17" s="16"/>
      <c r="C17" t="s">
        <v>10</v>
      </c>
      <c r="G17" s="2" t="s">
        <v>25</v>
      </c>
      <c r="H17" s="8">
        <v>2007</v>
      </c>
    </row>
    <row r="18" spans="1:9" ht="15" thickBot="1">
      <c r="A18" s="2" t="s">
        <v>39</v>
      </c>
      <c r="B18" s="16"/>
      <c r="C18" t="s">
        <v>41</v>
      </c>
      <c r="G18" s="2" t="s">
        <v>21</v>
      </c>
      <c r="H18" s="9">
        <f>H17-H16+1</f>
        <v>9</v>
      </c>
      <c r="I18" t="s">
        <v>19</v>
      </c>
    </row>
    <row r="20" spans="1:8" ht="12.75">
      <c r="A20" s="2" t="s">
        <v>42</v>
      </c>
      <c r="B20" s="3">
        <f>IF(B16=0,(B18*(D4*D9*B11)),(B12*B16))</f>
        <v>740000</v>
      </c>
      <c r="G20" s="2" t="s">
        <v>26</v>
      </c>
      <c r="H20" s="6">
        <f>IF(H15="unknown",((0.5*H12)+((H18-1)*H12)),(((H15/12)*H12)+((H18-1)*H12)))</f>
        <v>378125.7402</v>
      </c>
    </row>
    <row r="21" spans="1:2" ht="12.75">
      <c r="A21" s="2" t="s">
        <v>11</v>
      </c>
      <c r="B21" s="3">
        <f>D4*B17*B10</f>
        <v>0</v>
      </c>
    </row>
    <row r="22" spans="1:7" ht="12.75">
      <c r="A22" s="2" t="s">
        <v>12</v>
      </c>
      <c r="B22" s="15">
        <f>SUM(B20:B21)</f>
        <v>740000</v>
      </c>
      <c r="G22" s="7" t="s">
        <v>34</v>
      </c>
    </row>
    <row r="23" spans="1:8" ht="12.75">
      <c r="A23" s="2" t="s">
        <v>35</v>
      </c>
      <c r="B23" s="14">
        <v>0.3</v>
      </c>
      <c r="G23" s="2" t="s">
        <v>27</v>
      </c>
      <c r="H23" s="11">
        <f>H6-H20</f>
        <v>511581.88380000007</v>
      </c>
    </row>
    <row r="24" spans="1:2" ht="13.5" thickBot="1">
      <c r="A24" s="2" t="s">
        <v>12</v>
      </c>
      <c r="B24" s="10">
        <f>B22*(1+B23)</f>
        <v>962000</v>
      </c>
    </row>
    <row r="26" ht="12.75">
      <c r="A26" s="7" t="s">
        <v>30</v>
      </c>
    </row>
    <row r="27" spans="1:8" ht="12.75">
      <c r="A27" s="2" t="s">
        <v>13</v>
      </c>
      <c r="B27" s="18">
        <v>0.8332</v>
      </c>
      <c r="G27" s="21"/>
      <c r="H27" t="s">
        <v>37</v>
      </c>
    </row>
    <row r="29" spans="1:2" ht="12.75">
      <c r="A29" t="s">
        <v>14</v>
      </c>
      <c r="B29" s="6">
        <f>B24*B27</f>
        <v>801538.4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AnthonyKeeping</dc:creator>
  <cp:keywords/>
  <dc:description/>
  <cp:lastModifiedBy>AnthonyKeeping</cp:lastModifiedBy>
  <dcterms:created xsi:type="dcterms:W3CDTF">2008-10-15T18:26:50Z</dcterms:created>
  <dcterms:modified xsi:type="dcterms:W3CDTF">2008-10-23T21:09:18Z</dcterms:modified>
  <cp:category/>
  <cp:version/>
  <cp:contentType/>
  <cp:contentStatus/>
</cp:coreProperties>
</file>