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STJH\Shared\Municipal Infrastructure\06 Infrastructure Management\HQ Infrastructure and Engineering\Application Guide\"/>
    </mc:Choice>
  </mc:AlternateContent>
  <xr:revisionPtr revIDLastSave="0" documentId="13_ncr:1_{4418EAC8-6020-4F13-B979-0508293669DD}" xr6:coauthVersionLast="47" xr6:coauthVersionMax="47" xr10:uidLastSave="{00000000-0000-0000-0000-000000000000}"/>
  <bookViews>
    <workbookView xWindow="-120" yWindow="-120" windowWidth="21840" windowHeight="13020" tabRatio="792" xr2:uid="{00000000-000D-0000-FFFF-FFFF00000000}"/>
  </bookViews>
  <sheets>
    <sheet name="Estimate Summary" sheetId="2" r:id="rId1"/>
    <sheet name="Civil Construction Estimate" sheetId="1" r:id="rId2"/>
    <sheet name="Building Construction Estimat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F25" i="4"/>
  <c r="F24" i="4"/>
  <c r="F23" i="4"/>
  <c r="F21" i="4"/>
  <c r="F20" i="4"/>
  <c r="F18" i="4"/>
  <c r="F17" i="4"/>
  <c r="F15" i="4"/>
  <c r="F14" i="4"/>
  <c r="F13" i="4"/>
  <c r="F11" i="4"/>
  <c r="F21" i="2"/>
  <c r="F10" i="4"/>
  <c r="G296" i="1"/>
  <c r="G4" i="1"/>
  <c r="G3" i="1"/>
  <c r="G253" i="1"/>
  <c r="F20" i="2"/>
  <c r="C26" i="2"/>
  <c r="C27" i="2" s="1"/>
  <c r="C28" i="2" s="1"/>
  <c r="F19" i="2"/>
  <c r="F26" i="4" l="1"/>
  <c r="F27" i="4"/>
  <c r="G19" i="2"/>
  <c r="F14" i="2"/>
  <c r="F28" i="4" l="1"/>
  <c r="F29" i="4"/>
  <c r="G14" i="2"/>
  <c r="F30" i="4" l="1"/>
  <c r="E16" i="2"/>
  <c r="F16" i="2" s="1"/>
  <c r="E17" i="2" l="1"/>
  <c r="F17" i="2" s="1"/>
  <c r="G16" i="2" s="1"/>
  <c r="F15" i="2"/>
  <c r="G5" i="1"/>
  <c r="G7" i="1"/>
  <c r="G9" i="1"/>
  <c r="G10" i="1"/>
  <c r="G11" i="1"/>
  <c r="G12" i="1"/>
  <c r="G13" i="1"/>
  <c r="G14" i="1"/>
  <c r="G16" i="1"/>
  <c r="G18" i="1"/>
  <c r="G20" i="1"/>
  <c r="G21" i="1"/>
  <c r="G22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8" i="1"/>
  <c r="G110" i="1"/>
  <c r="G112" i="1"/>
  <c r="G113" i="1"/>
  <c r="G115" i="1"/>
  <c r="G117" i="1"/>
  <c r="G118" i="1"/>
  <c r="G119" i="1"/>
  <c r="G120" i="1"/>
  <c r="G122" i="1"/>
  <c r="G123" i="1"/>
  <c r="G124" i="1"/>
  <c r="G126" i="1"/>
  <c r="G128" i="1"/>
  <c r="G129" i="1"/>
  <c r="G130" i="1"/>
  <c r="G132" i="1"/>
  <c r="G133" i="1"/>
  <c r="G135" i="1"/>
  <c r="G136" i="1"/>
  <c r="G137" i="1"/>
  <c r="G138" i="1"/>
  <c r="G140" i="1"/>
  <c r="G141" i="1"/>
  <c r="G142" i="1"/>
  <c r="G144" i="1"/>
  <c r="G145" i="1"/>
  <c r="G146" i="1"/>
  <c r="G147" i="1"/>
  <c r="G148" i="1"/>
  <c r="G150" i="1"/>
  <c r="G151" i="1"/>
  <c r="G152" i="1"/>
  <c r="G154" i="1"/>
  <c r="G156" i="1"/>
  <c r="G157" i="1"/>
  <c r="G158" i="1"/>
  <c r="G159" i="1"/>
  <c r="G160" i="1"/>
  <c r="G161" i="1"/>
  <c r="G162" i="1"/>
  <c r="G164" i="1"/>
  <c r="G166" i="1"/>
  <c r="G167" i="1"/>
  <c r="G168" i="1"/>
  <c r="G169" i="1"/>
  <c r="G170" i="1"/>
  <c r="G172" i="1"/>
  <c r="G173" i="1"/>
  <c r="G174" i="1"/>
  <c r="G175" i="1"/>
  <c r="G176" i="1"/>
  <c r="G177" i="1"/>
  <c r="G178" i="1"/>
  <c r="G180" i="1"/>
  <c r="G182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5" i="1"/>
  <c r="G206" i="1"/>
  <c r="G208" i="1"/>
  <c r="G209" i="1"/>
  <c r="G210" i="1"/>
  <c r="G211" i="1"/>
  <c r="G212" i="1"/>
  <c r="G213" i="1"/>
  <c r="G214" i="1"/>
  <c r="G215" i="1"/>
  <c r="G216" i="1"/>
  <c r="G217" i="1"/>
  <c r="G218" i="1"/>
  <c r="G220" i="1"/>
  <c r="G221" i="1"/>
  <c r="G222" i="1"/>
  <c r="G223" i="1"/>
  <c r="G224" i="1"/>
  <c r="G226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4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80" i="1"/>
  <c r="G281" i="1"/>
  <c r="G283" i="1"/>
  <c r="G285" i="1"/>
  <c r="G286" i="1"/>
  <c r="G287" i="1"/>
  <c r="G288" i="1"/>
  <c r="G289" i="1"/>
  <c r="G290" i="1"/>
  <c r="G292" i="1"/>
  <c r="G293" i="1"/>
  <c r="G15" i="2" l="1"/>
  <c r="F22" i="2"/>
  <c r="E22" i="2"/>
  <c r="E30" i="4"/>
  <c r="E25" i="2" l="1"/>
  <c r="E26" i="2" s="1"/>
  <c r="E27" i="2" l="1"/>
  <c r="E28" i="2" s="1"/>
  <c r="F28" i="2" s="1"/>
  <c r="F26" i="2"/>
  <c r="F25" i="2"/>
  <c r="F27" i="2" l="1"/>
  <c r="G25" i="2"/>
  <c r="E29" i="2"/>
  <c r="E31" i="2" l="1"/>
  <c r="E32" i="2" s="1"/>
  <c r="E33" i="2" s="1"/>
  <c r="F29" i="2"/>
</calcChain>
</file>

<file path=xl/sharedStrings.xml><?xml version="1.0" encoding="utf-8"?>
<sst xmlns="http://schemas.openxmlformats.org/spreadsheetml/2006/main" count="656" uniqueCount="391">
  <si>
    <t>Spec</t>
  </si>
  <si>
    <t>Line</t>
  </si>
  <si>
    <t>Description *</t>
  </si>
  <si>
    <t>UOM</t>
  </si>
  <si>
    <t>Quantity</t>
  </si>
  <si>
    <t>Unit $</t>
  </si>
  <si>
    <t>Total</t>
  </si>
  <si>
    <t>Cubic Meter Kilometer</t>
  </si>
  <si>
    <t>Mobilization &amp; Demobilization</t>
  </si>
  <si>
    <t>Lump-Sum</t>
  </si>
  <si>
    <t>Environmental Requirements</t>
  </si>
  <si>
    <t>Meter</t>
  </si>
  <si>
    <t>Traffic Regulations</t>
  </si>
  <si>
    <t>Hour</t>
  </si>
  <si>
    <t>Projects Signs &amp; Sign Supports</t>
  </si>
  <si>
    <t>Sign and Signpost Installations</t>
  </si>
  <si>
    <t>Each</t>
  </si>
  <si>
    <t>Reinstatement and Cleaning</t>
  </si>
  <si>
    <t>Other</t>
  </si>
  <si>
    <t>Square Meter</t>
  </si>
  <si>
    <t>Sitework, Demolition &amp; Removal of Structures</t>
  </si>
  <si>
    <t>Cubic Meter</t>
  </si>
  <si>
    <t>Landscaping, Seeding, Sodding &amp; Tree Preservation</t>
  </si>
  <si>
    <t>Clearing &amp; Grubbing</t>
  </si>
  <si>
    <t>Hectare</t>
  </si>
  <si>
    <t>Site Work &amp; Site Grading</t>
  </si>
  <si>
    <t>Excavation, Trenching &amp; Backfilling</t>
  </si>
  <si>
    <t>5.3.1</t>
  </si>
  <si>
    <t>Roadway Excavation, Embankment &amp; Compaction</t>
  </si>
  <si>
    <t>Scarifying &amp; Reshaping</t>
  </si>
  <si>
    <t>Reshaping Only</t>
  </si>
  <si>
    <t>Selected Granular Base &amp; Sub Base Materials</t>
  </si>
  <si>
    <t>Calcium Chloride</t>
  </si>
  <si>
    <t>Metric Ton/Tonne</t>
  </si>
  <si>
    <t>Rip-Rap Protection</t>
  </si>
  <si>
    <t>Armour Stone Protection</t>
  </si>
  <si>
    <t>Gabions</t>
  </si>
  <si>
    <t>Supply &amp; Installation of Guide Rail</t>
  </si>
  <si>
    <t>Salvage &amp; Reinstallation of Guide Rail</t>
  </si>
  <si>
    <t>Handrail</t>
  </si>
  <si>
    <t>Sub-Drains</t>
  </si>
  <si>
    <t>Pipe Culverts</t>
  </si>
  <si>
    <t>Channel Excavation, Cleaning &amp; Deepening</t>
  </si>
  <si>
    <t>Asphalt Tack Coat</t>
  </si>
  <si>
    <t>Hot Mix Asphalt Concrete Pavement</t>
  </si>
  <si>
    <t>Reshaping &amp; Patching Asphalt Pavement</t>
  </si>
  <si>
    <t>Cold Planing</t>
  </si>
  <si>
    <t>Pulverizing</t>
  </si>
  <si>
    <t>Pavement Crack Cleaning &amp; Filling</t>
  </si>
  <si>
    <t>Pavement Marking</t>
  </si>
  <si>
    <t>Maintenance Holes, Catch Basins, Ditch Inlets &amp; Valve Chambers</t>
  </si>
  <si>
    <t>Sewage Pumping Stations</t>
  </si>
  <si>
    <t>Sewer Mains</t>
  </si>
  <si>
    <t>1.2.1</t>
  </si>
  <si>
    <t>1.2.2</t>
  </si>
  <si>
    <t>Sanitary Sewer Outfall Pipe</t>
  </si>
  <si>
    <t>Foundation &amp; Underslab Drainage</t>
  </si>
  <si>
    <t>Water Mains</t>
  </si>
  <si>
    <t>4.1 Supply &amp; Installation of Fitting (size), (insulation) - Wyes</t>
  </si>
  <si>
    <t>4.2 Supply &amp; Installation of Fitting (size), (insulation) - Crosses</t>
  </si>
  <si>
    <t>4.3 Supply &amp; Installation of Fitting (size), (insulation) - Reducers</t>
  </si>
  <si>
    <t>4.4 Supply &amp; Installation of Fitting (size), (insulation) - End Caps/Plugs</t>
  </si>
  <si>
    <t>4.5 Supply &amp; Installation of Fitting (size), (insulation) - Bends</t>
  </si>
  <si>
    <t>4.6 Supply &amp; Installation of Fitting (size), (insulation) - Tees</t>
  </si>
  <si>
    <t>4.7 Supply &amp; Installation of Fitting (size), (insulation) - Corporation Stops</t>
  </si>
  <si>
    <t>4.8 Supply &amp; Installation of Fitting (size), (insulation) - Saddles</t>
  </si>
  <si>
    <t>4.9 Supply &amp; Installation of Fitting (size), (insulation) - Curb Stops &amp; Boxes</t>
  </si>
  <si>
    <t>4.10 Supply &amp; Installation of Fitting (size), (insulation) - Sleeve-type Couplings</t>
  </si>
  <si>
    <t>Sewage Force Mains</t>
  </si>
  <si>
    <t>Water Wells</t>
  </si>
  <si>
    <t>Kilogram</t>
  </si>
  <si>
    <t>Chain Link Fences &amp; Gates</t>
  </si>
  <si>
    <t>Wildlife Wire Fences</t>
  </si>
  <si>
    <t>Filter Fabrics (Geotextile)</t>
  </si>
  <si>
    <t>Cast-In-Place Concrete</t>
  </si>
  <si>
    <t>Underwater Concreting</t>
  </si>
  <si>
    <t>Department of Transportation and Infrastructure
Municipal Infrastructure Division</t>
  </si>
  <si>
    <t>Revision:</t>
  </si>
  <si>
    <t>Prepared By:</t>
  </si>
  <si>
    <t>Estimate</t>
  </si>
  <si>
    <t>%</t>
  </si>
  <si>
    <t>Sub-Total Project Estimate</t>
  </si>
  <si>
    <t>Escalations</t>
  </si>
  <si>
    <t>Year</t>
  </si>
  <si>
    <t>+ 1 year</t>
  </si>
  <si>
    <t>+ 2 year</t>
  </si>
  <si>
    <t>+ 3 year</t>
  </si>
  <si>
    <t>+ 4 year</t>
  </si>
  <si>
    <t>Sub-Total Escalations</t>
  </si>
  <si>
    <t>Contingency Policy</t>
  </si>
  <si>
    <t>Project Type</t>
  </si>
  <si>
    <t>Project Total Estimated Cost</t>
  </si>
  <si>
    <t>Max Contingency</t>
  </si>
  <si>
    <t>Roads</t>
  </si>
  <si>
    <t>Less than $500,000</t>
  </si>
  <si>
    <t>$500,000 to $2,000,000</t>
  </si>
  <si>
    <t>Over $2,000,000</t>
  </si>
  <si>
    <t>Water and Wastewater</t>
  </si>
  <si>
    <t>All</t>
  </si>
  <si>
    <t>Less than $5,000,000</t>
  </si>
  <si>
    <t>$5,000,000 or greater</t>
  </si>
  <si>
    <t>Buildings, All Types
(Renovation/Rehabilitation)</t>
  </si>
  <si>
    <t>Recreation (Non-Buildings)</t>
  </si>
  <si>
    <t>Breakwater/Sea Walls</t>
  </si>
  <si>
    <t>SUB TOTAL PROJECT ESTIMATE</t>
  </si>
  <si>
    <t>HST (15%)</t>
  </si>
  <si>
    <t>TOTAL</t>
  </si>
  <si>
    <t>Overhaul</t>
  </si>
  <si>
    <t>Pole Relocation</t>
  </si>
  <si>
    <t>Shoring/Bracing</t>
  </si>
  <si>
    <t>Contribution in Aid (Hydro/Utilities)</t>
  </si>
  <si>
    <t>Other (Specify)</t>
  </si>
  <si>
    <t>Owner Site Office</t>
  </si>
  <si>
    <t>Silt Fence</t>
  </si>
  <si>
    <t>Flag Persons Wages</t>
  </si>
  <si>
    <t>Project Sign - Provincial</t>
  </si>
  <si>
    <t>Fencing</t>
  </si>
  <si>
    <t>Removal of Concrete Base</t>
  </si>
  <si>
    <t>Manual Seeding</t>
  </si>
  <si>
    <t>Clearing</t>
  </si>
  <si>
    <t>Mass Rock Excavation</t>
  </si>
  <si>
    <t>Scarifying &amp; Reshaping incl. Compaction</t>
  </si>
  <si>
    <t>Reshaping up to 100 mm incl. Compaction</t>
  </si>
  <si>
    <t>Class "A" Granular Base</t>
  </si>
  <si>
    <t>Rip-Rap Hand Laid Dry Wall</t>
  </si>
  <si>
    <t>Supply &amp; Placement of Armour Stone (Size X)</t>
  </si>
  <si>
    <t>Supply &amp; Placement of Gabions incl. Fill by Hand (wire type)</t>
  </si>
  <si>
    <t>Type "A" Guide Rail</t>
  </si>
  <si>
    <t>Supply &amp; Placement of Bedding Gravel</t>
  </si>
  <si>
    <t>Supply &amp; Placement of Pipe Culvert (size), (thickness), (type)</t>
  </si>
  <si>
    <t>Timber Cribwork</t>
  </si>
  <si>
    <t>Supply &amp; Place Granular Base Material</t>
  </si>
  <si>
    <t>Supply &amp; Placement of Asphalt Tack Coat</t>
  </si>
  <si>
    <t>Removal of Asphalt Pavement</t>
  </si>
  <si>
    <t>(Pumping Station Identifier), (Pumps), (size in K.W.), See Contract Documents</t>
  </si>
  <si>
    <t>Outfall Sewer Pipe (size), (type), (thickness)</t>
  </si>
  <si>
    <t>Supply &amp; Installation Foundation &amp; Under Slab Drainage</t>
  </si>
  <si>
    <t>Supply &amp; Installation of Water Main (type), (class), (size), (insulation)</t>
  </si>
  <si>
    <t>Supply &amp; Installation of Sewage Force Mains (size), (class), (type), (insulation)</t>
  </si>
  <si>
    <t>Drilling Unconsolidated Formation</t>
  </si>
  <si>
    <t>Supply &amp; Install of Chain Link Fence, Including Brace Panels &amp; Gate Openings Requirements</t>
  </si>
  <si>
    <t>Supply &amp; Erection of Wire Fences</t>
  </si>
  <si>
    <t>Supply &amp; Install Filter Fabric</t>
  </si>
  <si>
    <t>Underwater Concrete</t>
  </si>
  <si>
    <t>Traffic Control</t>
  </si>
  <si>
    <t>Project Sign - Federal</t>
  </si>
  <si>
    <t>Other Signs</t>
  </si>
  <si>
    <t>Ditching</t>
  </si>
  <si>
    <t>Removal of Concrete Pavement</t>
  </si>
  <si>
    <t>Temporary Cover for Seed Protection</t>
  </si>
  <si>
    <t>Grubbing</t>
  </si>
  <si>
    <t>Mass Common Excavation</t>
  </si>
  <si>
    <t>Class "B" Granular Sub-Base</t>
  </si>
  <si>
    <t>Rip-Rap Hand Laid with Sod</t>
  </si>
  <si>
    <t>Supply &amp; Placement of Armour Stone (Size Y)</t>
  </si>
  <si>
    <t>Type "B" Guide Rail</t>
  </si>
  <si>
    <t>Handrail Form 1216-1</t>
  </si>
  <si>
    <t>Supply &amp; Placement of Granular Filter Material</t>
  </si>
  <si>
    <t>Supply &amp; Placement of Cut-off Collars</t>
  </si>
  <si>
    <t>Cleaning &amp; Deepening of Existing Channels</t>
  </si>
  <si>
    <t>Concrete Walks (width), (thickness)</t>
  </si>
  <si>
    <t>Patching of Asphalt Pavement</t>
  </si>
  <si>
    <t>Supply &amp; Placement of Maintenance Hole Inflow Protectors</t>
  </si>
  <si>
    <t>Supply and Commission Portable Diesel Generator</t>
  </si>
  <si>
    <t>Supply &amp; Placement of Storm Sewer (size), (type), (thickness)</t>
  </si>
  <si>
    <t>Concrete for Bedding and Encasement Pipes</t>
  </si>
  <si>
    <t>Supply and Install Underslab Drainage</t>
  </si>
  <si>
    <t>Supply &amp; Installation of Service Connections to ROW (type) (class) (size) (insulation)</t>
  </si>
  <si>
    <t>Supply &amp; Installation Combination Air Release -Vacuum Relief Valve &amp; Chamber</t>
  </si>
  <si>
    <t>Drilling in Consolidated Formation</t>
  </si>
  <si>
    <t>Supply &amp; Install Barb Wire &amp; Brackets</t>
  </si>
  <si>
    <t>Supply &amp; Erection of Wire Gates</t>
  </si>
  <si>
    <t>Concrete Bedding</t>
  </si>
  <si>
    <t>Underwater Video and/or Photo Inspection</t>
  </si>
  <si>
    <t>Remove, Relocate and/or Reinstall Culverts</t>
  </si>
  <si>
    <t>Removal of Asphalt Covered Concrete Pavement</t>
  </si>
  <si>
    <t>Hydraulic Seeding &amp; Mulching</t>
  </si>
  <si>
    <t>Imported Mass Common Backfill</t>
  </si>
  <si>
    <t>Imported Common Backfill</t>
  </si>
  <si>
    <t>Placing &amp; Spreading Topsoil</t>
  </si>
  <si>
    <t>Rip-Rap Grouted</t>
  </si>
  <si>
    <t>Supply &amp; Placement of Armour Stone (Size Z)</t>
  </si>
  <si>
    <t>Sloped &amp; Buried Guide Rail Section</t>
  </si>
  <si>
    <t>Supply &amp; Placement of Sub-Drains (size)</t>
  </si>
  <si>
    <t>Supply &amp; Placement Prefab. End Sections</t>
  </si>
  <si>
    <t>Combined Curb &amp; Sidewalk (width), (thickness)</t>
  </si>
  <si>
    <t>Removal and Replacement of Asphalt Pavement (For Road Projects Only)</t>
  </si>
  <si>
    <t>Outfall Structures</t>
  </si>
  <si>
    <t>Supply &amp; Install Tees c/w Bends</t>
  </si>
  <si>
    <t>Other bedding (specify)</t>
  </si>
  <si>
    <t>Supply &amp; Install of Fire Hydrants (depth), (insulation)</t>
  </si>
  <si>
    <t>Supply &amp; Installation of Fittings - Bends (size), (insulation)</t>
  </si>
  <si>
    <t>Supply &amp; Installation of Casing (type), (size)</t>
  </si>
  <si>
    <t>Supply &amp; Install of Chain Link Gates (size)</t>
  </si>
  <si>
    <t>Concrete Pipe Encasement</t>
  </si>
  <si>
    <t>Other Structures (specify)</t>
  </si>
  <si>
    <t>Removal of Concrete Sidewalk</t>
  </si>
  <si>
    <t>Terraseeding</t>
  </si>
  <si>
    <t>Close Cut Clearing</t>
  </si>
  <si>
    <t>Supply, Placing &amp; Spreading Topsoil</t>
  </si>
  <si>
    <t>Sheeting &amp; Bracing Left in Place</t>
  </si>
  <si>
    <t>Rip-Rap Random</t>
  </si>
  <si>
    <t>Supply &amp; Placement of Debris Racks</t>
  </si>
  <si>
    <t>Temporary Patching of Asphalt Pavement</t>
  </si>
  <si>
    <t>Drop Maintenance Holes</t>
  </si>
  <si>
    <t>Supply &amp; Installation of End Caps</t>
  </si>
  <si>
    <t>Tees, Caps, Plugs, Other Fittings Concrete Head Blocks, Cradles, Supports (specify)</t>
  </si>
  <si>
    <t>Force Main Connection to Maintenance Holes</t>
  </si>
  <si>
    <t>Supply &amp; Install Drive Shoe</t>
  </si>
  <si>
    <t>Concrete Supports</t>
  </si>
  <si>
    <t>Removal of Curb &amp; Gutter</t>
  </si>
  <si>
    <t>Supply &amp; Placing Topsoil</t>
  </si>
  <si>
    <t>Underbrush Clearing &amp; Grubbing</t>
  </si>
  <si>
    <t>Supply &amp; Placement of Concrete Head Walls</t>
  </si>
  <si>
    <t>Curb &amp; Gutter</t>
  </si>
  <si>
    <t>Cutting of Asphalt Pavement</t>
  </si>
  <si>
    <t>Special Maintenance Holes</t>
  </si>
  <si>
    <t>Supply &amp; Installation of Plugs</t>
  </si>
  <si>
    <t>Supply &amp; Install Sounding Point/Marker (size)</t>
  </si>
  <si>
    <t>Break Into &amp; Connect to Existing Maintenance Hole</t>
  </si>
  <si>
    <t>Supply &amp; Installation of Well Screen (size)</t>
  </si>
  <si>
    <t>Concrete Thrust Blocks</t>
  </si>
  <si>
    <t>Removal of Catch Basins, Maintenance Holes &amp; Ditch Inlets</t>
  </si>
  <si>
    <t>Supply &amp; Placing Agricultural Limestone</t>
  </si>
  <si>
    <t>Isolated Trees</t>
  </si>
  <si>
    <t>Curb</t>
  </si>
  <si>
    <t>Catch Basins (including cover)</t>
  </si>
  <si>
    <t>CCTV Camera Inspection Services</t>
  </si>
  <si>
    <t>Supply &amp; Install of Hydrant Extensions (length), (insulation)</t>
  </si>
  <si>
    <t>Swabbing of Force Main (size)</t>
  </si>
  <si>
    <t>Supply &amp; Placement of Gravel Packing</t>
  </si>
  <si>
    <t>Concrete Cut-off Walls</t>
  </si>
  <si>
    <t>Removal of Fences</t>
  </si>
  <si>
    <t>Supply &amp; Application of Fertilizer</t>
  </si>
  <si>
    <t>Trucking, Handling, Stockpiling, Filling, Conditioning, and Reuse of Wet Common Material</t>
  </si>
  <si>
    <t>Cast-in-Place Maintenance Holes</t>
  </si>
  <si>
    <t>Break Into &amp; Connect to Existing Maintenance Holes</t>
  </si>
  <si>
    <t>Colour Coded Painting of Hydrants</t>
  </si>
  <si>
    <t>Supply &amp; Placement of Grouting (40 kg bags)</t>
  </si>
  <si>
    <t xml:space="preserve"> Mass Excavation &amp; Backfill - Rock</t>
  </si>
  <si>
    <t xml:space="preserve"> Channel Evcavation - Rock</t>
  </si>
  <si>
    <t xml:space="preserve"> Asphaltic Concrete - Base Course</t>
  </si>
  <si>
    <t xml:space="preserve"> Supply &amp; Placement of Sanitary Sewer - Main Line (size), (type), (thickness), (insulation)</t>
  </si>
  <si>
    <t xml:space="preserve"> Mass Excavation &amp; Backfill - Common</t>
  </si>
  <si>
    <t xml:space="preserve"> Channel Evcavation - Common</t>
  </si>
  <si>
    <t xml:space="preserve"> Asphaltic Concrete - Surface Course</t>
  </si>
  <si>
    <t>.1 Supply &amp; Placement of Sanitary Sewer - Service Line (size), (type), (thickness), (insulation)</t>
  </si>
  <si>
    <t>.2 Supply &amp; Placement of Sanitary Sewer - Service Line - Long Radius Bends</t>
  </si>
  <si>
    <t>Type C - L/W (specify sign)</t>
  </si>
  <si>
    <t>Asphaltic Concrete - Asphalt Concrete Adjustment</t>
  </si>
  <si>
    <t>Type D - L/W (specify sign)</t>
  </si>
  <si>
    <t>Temporary/Detour Road</t>
  </si>
  <si>
    <t>Type A - X (specify sign)</t>
  </si>
  <si>
    <t>Type B - X (specify sign)</t>
  </si>
  <si>
    <t>Supply &amp; Placement of Sods</t>
  </si>
  <si>
    <t>Driveway Reinstatement/Patching</t>
  </si>
  <si>
    <t>Removal of Culverts</t>
  </si>
  <si>
    <t>Removal of Storm Sewers</t>
  </si>
  <si>
    <t>Removal of Bridges</t>
  </si>
  <si>
    <t>Removal of Mass Concrete</t>
  </si>
  <si>
    <t>Removal of Asbestos Cement Pipe</t>
  </si>
  <si>
    <t>Removal of Other Items</t>
  </si>
  <si>
    <t>Removal of Guide Rails</t>
  </si>
  <si>
    <t>Adjustment of Maintenance Hole/Catch Basin Tops</t>
  </si>
  <si>
    <t>Locate and Connect to Existing Sewer Mains</t>
  </si>
  <si>
    <t>Supply &amp; Install Valves Including Valve Boxes (size), (insulation)</t>
  </si>
  <si>
    <t>Well Development</t>
  </si>
  <si>
    <t>Removal of Sanitary Sewers</t>
  </si>
  <si>
    <t>Shrub &amp; Tree Preservation</t>
  </si>
  <si>
    <t>Sealing Existing Maintenance Hole/Catch Basin Tops</t>
  </si>
  <si>
    <t>Locate and Connect to Existing Sewer Stubs</t>
  </si>
  <si>
    <t>Supply &amp; Placement of Valve Chambers</t>
  </si>
  <si>
    <t>Disinfection of Well</t>
  </si>
  <si>
    <t>Supply &amp; Placement of Joint Restraints (size)</t>
  </si>
  <si>
    <t>Test Pumping of Well</t>
  </si>
  <si>
    <t>Removal of Water Lines</t>
  </si>
  <si>
    <t>Service Trench Excavation - Rock</t>
  </si>
  <si>
    <t>Service Trench Excavation - Common</t>
  </si>
  <si>
    <t>Granular Pipe Bedding - Type 1</t>
  </si>
  <si>
    <t>Granular Pipe Bedding - Type 2</t>
  </si>
  <si>
    <t>Granular Pipe Bedding - Type 3</t>
  </si>
  <si>
    <t>Granular Pipe Bedding - Type 3 Imported</t>
  </si>
  <si>
    <t>Supply &amp; Placement of Marking Tape - Plastic</t>
  </si>
  <si>
    <t>Supply &amp; Placement of Marking Tape - Metal</t>
  </si>
  <si>
    <t>Imported Backfill - Rock</t>
  </si>
  <si>
    <t>Imported Backfill - Common</t>
  </si>
  <si>
    <t>Handrail Drawing 04170 - Base Plate</t>
  </si>
  <si>
    <t>Handrail Drawing 04170 - O.M. Conditions</t>
  </si>
  <si>
    <t>Handrail Drawing 04170 - Core &amp; Grout Option</t>
  </si>
  <si>
    <t>Salvage &amp; Reinstallation of Guide Rail - On New Posts</t>
  </si>
  <si>
    <t>Salvage &amp; Reinstallation of Guide Rail - On Salvaged Posts</t>
  </si>
  <si>
    <t>Driveway Ramps - With Curb, (width), (thickness)</t>
  </si>
  <si>
    <t>Driveway Ramps - Without Curb, (width) (thickness)</t>
  </si>
  <si>
    <t>Asphaltic Concrete Walkways - (thickness) (width)</t>
  </si>
  <si>
    <t>Asphaltic Concrete Ditch - (thickness) (width)</t>
  </si>
  <si>
    <t>Permits</t>
  </si>
  <si>
    <t>Application Number:</t>
  </si>
  <si>
    <t>Project Title:</t>
  </si>
  <si>
    <t>Applicant Name:</t>
  </si>
  <si>
    <t>Class D
Project Estimate</t>
  </si>
  <si>
    <t>Construction Contingency (from policy)</t>
  </si>
  <si>
    <t>Enter in MSIS</t>
  </si>
  <si>
    <t>Escalation is market inflation</t>
  </si>
  <si>
    <t>Buildings, All Types 
(new construction)</t>
  </si>
  <si>
    <t>Building Type:</t>
  </si>
  <si>
    <t>Building Area:</t>
  </si>
  <si>
    <r>
      <t>m</t>
    </r>
    <r>
      <rPr>
        <b/>
        <vertAlign val="superscript"/>
        <sz val="10"/>
        <rFont val="Arial"/>
        <family val="2"/>
      </rPr>
      <t>2</t>
    </r>
  </si>
  <si>
    <r>
      <t>$/m</t>
    </r>
    <r>
      <rPr>
        <b/>
        <vertAlign val="superscript"/>
        <sz val="10"/>
        <color indexed="9"/>
        <rFont val="Arial"/>
        <family val="2"/>
      </rPr>
      <t>2</t>
    </r>
  </si>
  <si>
    <t>Base Cost $/m2:</t>
  </si>
  <si>
    <t>Preparation Date:</t>
  </si>
  <si>
    <t>Subtotal</t>
  </si>
  <si>
    <t>Including HST</t>
  </si>
  <si>
    <t>Data in green cells are for input into MSIS</t>
  </si>
  <si>
    <t>Main Trench Excavation - Rock</t>
  </si>
  <si>
    <t>Main Trench Excavation - Common</t>
  </si>
  <si>
    <t>Other: (Provide Details in MSIS)</t>
  </si>
  <si>
    <t>5a</t>
  </si>
  <si>
    <t>5b</t>
  </si>
  <si>
    <t>(add description)</t>
  </si>
  <si>
    <t>Lump Sum</t>
  </si>
  <si>
    <t xml:space="preserve">Enter data in blue cells, others are calculated. </t>
  </si>
  <si>
    <t>Prime Consultant</t>
  </si>
  <si>
    <t>Connecting to Existing System</t>
  </si>
  <si>
    <t>Supply and install (thickness) thick rigid traffic rated insulation as per detail</t>
  </si>
  <si>
    <t>Maintain Existing Supply of Water to Occupants</t>
  </si>
  <si>
    <t>Maintain Existing Sewer Services to Occupants</t>
  </si>
  <si>
    <t>Mobilization &amp; Demobilization
(not greater than 5% if on the Island,
 or 10% if in Labrador, or 15% north of Cartwright of Sub-Total, including this item, before HST)</t>
  </si>
  <si>
    <t>Temporary Supply of Water to Occupants (Section 01005 Part 2.14)</t>
  </si>
  <si>
    <t>Temporary Sewer Service (Section 01005 Part 2.15)</t>
  </si>
  <si>
    <t>Temporary Utilities and Construction Facilities</t>
  </si>
  <si>
    <t>Cash Allowances</t>
  </si>
  <si>
    <t>General Instructions</t>
  </si>
  <si>
    <t>Rock Under Bedding</t>
  </si>
  <si>
    <t>Pulverize Existing Asphalt</t>
  </si>
  <si>
    <t>Curbs, Gutters and Sidewalk</t>
  </si>
  <si>
    <t>Pavement Markings</t>
  </si>
  <si>
    <t>Supply &amp; Placement of Pre-Cast Maintenance Holes Diameter depth 2 m or less (diameter size) (including cover)</t>
  </si>
  <si>
    <t>Supply &amp; Placement of Pre-Cast Maintenance Holes Diameter depth &gt; 2 m to 2.5 m (diameter size) (including cover)</t>
  </si>
  <si>
    <t>Supply &amp; Placement of Pre-Cast Maintenance Holes Diameter depth &gt; 2.5 m to 3.0 m (diameter size) (including cover)</t>
  </si>
  <si>
    <t>Supply &amp; Placement of Pre-Cast Maintenance Holes Diameter depth &gt; 3.0 m to 3.5 m (diameter size) (including cover)</t>
  </si>
  <si>
    <t>Supply &amp; Placement of Pre-Cast Maintenance Holes Diameter depth &gt; 3.5 m to 4.0 m (diameter size) (including cover)</t>
  </si>
  <si>
    <t>Supply &amp; Placement of Pre-Cast Maintenance Holes Diameter depth &gt; 4.0 m to 4.5 m (diameter size) (including cover)</t>
  </si>
  <si>
    <t>Supply &amp; Placement of Pre-Cast Maintenance Holes Diameter depth &gt; 4.5 m to 5.0 m (diameter size) (including cover)</t>
  </si>
  <si>
    <t>Supply &amp; Placement of Pre-Cast Maintenance Holes Diameter depth &gt; 5.0 m to 5.5 m with Safety Landing (diameter size) (including cover)</t>
  </si>
  <si>
    <t>Supply &amp; Placement of Pre-Cast Maintenance Holes Diameter depth &gt; 5.5 m to 6.0 m with Safety Landing (diameter size) (including cover)</t>
  </si>
  <si>
    <t>Supply &amp; Placement of Pre-Cast Maintenance Holes Diameter depth &gt; 6.0 m to 6.5 m with Safety Landing (diameter size) (including cover)</t>
  </si>
  <si>
    <t>1.1 0</t>
  </si>
  <si>
    <t>4.1 0</t>
  </si>
  <si>
    <t>Supply &amp; Install Combination Air Release - Vacuum Relief Valves (size)</t>
  </si>
  <si>
    <t xml:space="preserve">Supply &amp; Install Valve Box Extensions </t>
  </si>
  <si>
    <t>Adjust Existing Valve Boxes to Grade</t>
  </si>
  <si>
    <t>Swabbing of Water Lines (size)</t>
  </si>
  <si>
    <t>Locating Existing System</t>
  </si>
  <si>
    <t>Water Quality Testing</t>
  </si>
  <si>
    <t>Supply &amp; Installation of Well Seals (size)</t>
  </si>
  <si>
    <t>Construction Total (before HST)</t>
  </si>
  <si>
    <t>Geographic Location Factor</t>
  </si>
  <si>
    <t>Shell</t>
  </si>
  <si>
    <t>Substructure</t>
  </si>
  <si>
    <t>1a</t>
  </si>
  <si>
    <t>Envelope including roof</t>
  </si>
  <si>
    <t>Interiors</t>
  </si>
  <si>
    <t>1b</t>
  </si>
  <si>
    <t>Finishes</t>
  </si>
  <si>
    <t>Mechanical &amp; Electrical</t>
  </si>
  <si>
    <t>Mechanical</t>
  </si>
  <si>
    <t>Electrical</t>
  </si>
  <si>
    <t>Specialties</t>
  </si>
  <si>
    <t>e.g. Diesel exhaust removal systems</t>
  </si>
  <si>
    <t>e.g. Backstops and sports equipment</t>
  </si>
  <si>
    <t>Site &amp; Site Services</t>
  </si>
  <si>
    <t>Site Work</t>
  </si>
  <si>
    <t>M&amp;E Site Services</t>
  </si>
  <si>
    <t>Demolition or Alterations</t>
  </si>
  <si>
    <t>Prime Consultant Contingency (from policy)</t>
  </si>
  <si>
    <t>Partitions and interior doors</t>
  </si>
  <si>
    <t>Fixtures and millwork</t>
  </si>
  <si>
    <t>Program Change Allowance</t>
  </si>
  <si>
    <t>Climate Risk Mitigation</t>
  </si>
  <si>
    <t>For Prime Consultant, either enter in the blue cell (%) or pink ($) from the estimate.</t>
  </si>
  <si>
    <t>5c</t>
  </si>
  <si>
    <t>Matches MSIS Project Total ($).</t>
  </si>
  <si>
    <t>Place Construction Total (before HST) in Estimate Summary worksheet under Subtotal for the Construction line item.</t>
  </si>
  <si>
    <t>Construction (copy from applicable worksheets)</t>
  </si>
  <si>
    <t>For items 1 through 5, a Total value can be placed in the Total column if the cost was not estimated using $/m2.</t>
  </si>
  <si>
    <t>If using Base Cost $/m2 from a previously prepared estimate, replace Subtotal value (pink) with  =$F$1*$C$2 , otherwise fill in items 1 through 5.</t>
  </si>
  <si>
    <t xml:space="preserve">Geographic location factor to be used in comparison with estimates based in St. John's Metro region.
</t>
  </si>
  <si>
    <t>If the line item estimates are based on recent  local pricing, then the factor should not be used.</t>
  </si>
  <si>
    <t>Instructions</t>
  </si>
  <si>
    <t>Enter estimate details in either the Civil or Building Construction Estimate sheets as appropriate.</t>
  </si>
  <si>
    <t xml:space="preserve">Summarize data from the estimate sheet and enter in blue cells, others are calculated.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</si>
</sst>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"/>
    <numFmt numFmtId="166" formatCode="0.0%"/>
    <numFmt numFmtId="167" formatCode="&quot;$&quot;#,##0.00"/>
  </numFmts>
  <fonts count="15" x14ac:knownFonts="1"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indexed="4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Franklin Gothic Book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2"/>
    <xf numFmtId="165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9" fontId="3" fillId="0" borderId="0" xfId="2" applyNumberFormat="1" applyFont="1" applyBorder="1" applyAlignment="1">
      <alignment horizontal="center"/>
    </xf>
    <xf numFmtId="3" fontId="3" fillId="0" borderId="0" xfId="2" applyNumberFormat="1" applyFont="1" applyBorder="1" applyAlignment="1">
      <alignment horizontal="left"/>
    </xf>
    <xf numFmtId="0" fontId="3" fillId="0" borderId="0" xfId="2" applyFont="1" applyBorder="1" applyAlignment="1">
      <alignment horizontal="right"/>
    </xf>
    <xf numFmtId="9" fontId="3" fillId="0" borderId="0" xfId="2" applyNumberFormat="1" applyFont="1" applyBorder="1"/>
    <xf numFmtId="165" fontId="3" fillId="0" borderId="0" xfId="2" applyNumberFormat="1" applyFont="1" applyBorder="1"/>
    <xf numFmtId="0" fontId="4" fillId="2" borderId="1" xfId="2" applyFont="1" applyFill="1" applyBorder="1" applyAlignment="1"/>
    <xf numFmtId="0" fontId="5" fillId="0" borderId="0" xfId="2" applyFont="1"/>
    <xf numFmtId="0" fontId="6" fillId="0" borderId="0" xfId="2" applyFont="1"/>
    <xf numFmtId="0" fontId="3" fillId="0" borderId="2" xfId="2" applyFont="1" applyBorder="1"/>
    <xf numFmtId="0" fontId="5" fillId="0" borderId="2" xfId="2" applyFont="1" applyBorder="1" applyAlignment="1">
      <alignment horizontal="center"/>
    </xf>
    <xf numFmtId="0" fontId="2" fillId="0" borderId="2" xfId="2" applyBorder="1"/>
    <xf numFmtId="0" fontId="6" fillId="0" borderId="2" xfId="2" applyFont="1" applyBorder="1"/>
    <xf numFmtId="0" fontId="2" fillId="0" borderId="2" xfId="2" applyBorder="1" applyAlignment="1"/>
    <xf numFmtId="0" fontId="5" fillId="0" borderId="2" xfId="2" applyFont="1" applyBorder="1"/>
    <xf numFmtId="0" fontId="2" fillId="0" borderId="2" xfId="2" applyFill="1" applyBorder="1"/>
    <xf numFmtId="0" fontId="5" fillId="0" borderId="2" xfId="2" applyFont="1" applyFill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2" xfId="2" applyFill="1" applyBorder="1" applyAlignment="1">
      <alignment horizontal="center"/>
    </xf>
    <xf numFmtId="0" fontId="2" fillId="0" borderId="2" xfId="2" applyNumberFormat="1" applyBorder="1" applyAlignment="1">
      <alignment horizontal="center"/>
    </xf>
    <xf numFmtId="9" fontId="3" fillId="0" borderId="2" xfId="2" applyNumberFormat="1" applyFont="1" applyBorder="1" applyAlignment="1">
      <alignment horizontal="center"/>
    </xf>
    <xf numFmtId="1" fontId="6" fillId="0" borderId="0" xfId="4" applyNumberFormat="1" applyFont="1" applyAlignment="1">
      <alignment horizontal="left"/>
    </xf>
    <xf numFmtId="166" fontId="3" fillId="0" borderId="0" xfId="2" applyNumberFormat="1" applyFont="1" applyAlignment="1">
      <alignment horizontal="left"/>
    </xf>
    <xf numFmtId="0" fontId="5" fillId="0" borderId="0" xfId="2" applyFont="1" applyBorder="1"/>
    <xf numFmtId="0" fontId="7" fillId="3" borderId="3" xfId="2" applyFont="1" applyFill="1" applyBorder="1" applyAlignment="1" applyProtection="1">
      <alignment horizontal="left" indent="1"/>
      <protection locked="0"/>
    </xf>
    <xf numFmtId="0" fontId="3" fillId="0" borderId="0" xfId="2" applyFont="1" applyBorder="1" applyAlignment="1"/>
    <xf numFmtId="0" fontId="5" fillId="0" borderId="0" xfId="2" applyFont="1" applyAlignment="1">
      <alignment horizontal="left" indent="1"/>
    </xf>
    <xf numFmtId="166" fontId="5" fillId="0" borderId="0" xfId="2" applyNumberFormat="1" applyFont="1" applyAlignment="1">
      <alignment horizontal="left" indent="2"/>
    </xf>
    <xf numFmtId="0" fontId="6" fillId="0" borderId="0" xfId="2" applyFont="1" applyAlignment="1">
      <alignment horizontal="left"/>
    </xf>
    <xf numFmtId="9" fontId="5" fillId="0" borderId="0" xfId="2" applyNumberFormat="1" applyFont="1" applyBorder="1"/>
    <xf numFmtId="1" fontId="5" fillId="0" borderId="7" xfId="4" applyNumberFormat="1" applyFont="1" applyBorder="1" applyAlignment="1">
      <alignment horizontal="left"/>
    </xf>
    <xf numFmtId="166" fontId="5" fillId="0" borderId="2" xfId="2" applyNumberFormat="1" applyFont="1" applyBorder="1" applyProtection="1">
      <protection locked="0"/>
    </xf>
    <xf numFmtId="0" fontId="5" fillId="0" borderId="0" xfId="2" applyFont="1" applyBorder="1" applyAlignment="1">
      <alignment horizontal="center"/>
    </xf>
    <xf numFmtId="165" fontId="5" fillId="0" borderId="0" xfId="2" applyNumberFormat="1" applyFont="1" applyBorder="1"/>
    <xf numFmtId="1" fontId="5" fillId="0" borderId="0" xfId="4" applyNumberFormat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166" fontId="5" fillId="0" borderId="0" xfId="2" applyNumberFormat="1" applyFont="1" applyBorder="1"/>
    <xf numFmtId="0" fontId="4" fillId="2" borderId="10" xfId="2" applyFont="1" applyFill="1" applyBorder="1" applyAlignment="1"/>
    <xf numFmtId="0" fontId="4" fillId="2" borderId="11" xfId="2" applyFont="1" applyFill="1" applyBorder="1" applyAlignment="1"/>
    <xf numFmtId="166" fontId="4" fillId="2" borderId="12" xfId="2" applyNumberFormat="1" applyFont="1" applyFill="1" applyBorder="1" applyAlignment="1">
      <alignment horizontal="center"/>
    </xf>
    <xf numFmtId="0" fontId="4" fillId="2" borderId="13" xfId="2" applyFont="1" applyFill="1" applyBorder="1" applyAlignment="1">
      <alignment horizontal="center"/>
    </xf>
    <xf numFmtId="1" fontId="5" fillId="0" borderId="14" xfId="4" applyNumberFormat="1" applyFont="1" applyBorder="1" applyAlignment="1">
      <alignment horizontal="left"/>
    </xf>
    <xf numFmtId="0" fontId="5" fillId="0" borderId="2" xfId="2" quotePrefix="1" applyFont="1" applyBorder="1" applyAlignment="1">
      <alignment horizontal="left"/>
    </xf>
    <xf numFmtId="0" fontId="5" fillId="0" borderId="15" xfId="2" applyFont="1" applyFill="1" applyBorder="1" applyAlignment="1">
      <alignment horizontal="left"/>
    </xf>
    <xf numFmtId="0" fontId="3" fillId="0" borderId="0" xfId="2" applyFont="1" applyAlignment="1">
      <alignment horizontal="left" wrapText="1"/>
    </xf>
    <xf numFmtId="0" fontId="3" fillId="5" borderId="6" xfId="2" applyFont="1" applyFill="1" applyBorder="1" applyAlignment="1">
      <alignment horizontal="center" vertical="center" wrapText="1"/>
    </xf>
    <xf numFmtId="9" fontId="5" fillId="0" borderId="8" xfId="2" applyNumberFormat="1" applyFont="1" applyBorder="1" applyAlignment="1">
      <alignment horizontal="center" vertical="center" wrapText="1"/>
    </xf>
    <xf numFmtId="9" fontId="5" fillId="6" borderId="8" xfId="2" applyNumberFormat="1" applyFont="1" applyFill="1" applyBorder="1" applyAlignment="1">
      <alignment horizontal="center" vertical="center" wrapText="1"/>
    </xf>
    <xf numFmtId="9" fontId="5" fillId="6" borderId="9" xfId="2" applyNumberFormat="1" applyFont="1" applyFill="1" applyBorder="1" applyAlignment="1">
      <alignment horizontal="center" vertical="center" wrapText="1"/>
    </xf>
    <xf numFmtId="0" fontId="7" fillId="3" borderId="0" xfId="2" applyFont="1" applyFill="1" applyBorder="1" applyAlignment="1" applyProtection="1">
      <alignment horizontal="left" indent="1"/>
      <protection locked="0"/>
    </xf>
    <xf numFmtId="0" fontId="2" fillId="0" borderId="27" xfId="2" applyBorder="1"/>
    <xf numFmtId="0" fontId="5" fillId="0" borderId="27" xfId="2" applyFont="1" applyBorder="1" applyAlignment="1">
      <alignment horizontal="left" indent="1"/>
    </xf>
    <xf numFmtId="0" fontId="2" fillId="0" borderId="29" xfId="2" applyBorder="1"/>
    <xf numFmtId="9" fontId="3" fillId="3" borderId="2" xfId="4" applyFont="1" applyFill="1" applyBorder="1" applyAlignment="1" applyProtection="1">
      <alignment horizontal="left" indent="1"/>
      <protection locked="0"/>
    </xf>
    <xf numFmtId="0" fontId="2" fillId="0" borderId="17" xfId="2" applyBorder="1"/>
    <xf numFmtId="0" fontId="5" fillId="0" borderId="17" xfId="2" applyFont="1" applyBorder="1" applyAlignment="1">
      <alignment horizontal="center"/>
    </xf>
    <xf numFmtId="0" fontId="2" fillId="0" borderId="17" xfId="2" applyBorder="1" applyAlignment="1">
      <alignment horizontal="center"/>
    </xf>
    <xf numFmtId="0" fontId="6" fillId="0" borderId="30" xfId="2" applyFont="1" applyBorder="1"/>
    <xf numFmtId="0" fontId="5" fillId="0" borderId="30" xfId="2" applyFont="1" applyBorder="1" applyAlignment="1">
      <alignment horizontal="center"/>
    </xf>
    <xf numFmtId="0" fontId="2" fillId="0" borderId="30" xfId="2" applyBorder="1"/>
    <xf numFmtId="0" fontId="2" fillId="0" borderId="30" xfId="2" applyBorder="1" applyAlignment="1">
      <alignment horizontal="center"/>
    </xf>
    <xf numFmtId="0" fontId="6" fillId="0" borderId="4" xfId="2" applyFont="1" applyBorder="1"/>
    <xf numFmtId="0" fontId="5" fillId="0" borderId="5" xfId="2" applyFont="1" applyBorder="1" applyAlignment="1">
      <alignment horizontal="center"/>
    </xf>
    <xf numFmtId="0" fontId="6" fillId="0" borderId="5" xfId="2" applyFont="1" applyBorder="1"/>
    <xf numFmtId="0" fontId="2" fillId="0" borderId="5" xfId="2" applyBorder="1"/>
    <xf numFmtId="0" fontId="2" fillId="0" borderId="5" xfId="2" applyBorder="1" applyAlignment="1">
      <alignment horizontal="center"/>
    </xf>
    <xf numFmtId="0" fontId="2" fillId="0" borderId="7" xfId="2" applyBorder="1"/>
    <xf numFmtId="0" fontId="2" fillId="0" borderId="24" xfId="2" applyBorder="1"/>
    <xf numFmtId="0" fontId="5" fillId="0" borderId="25" xfId="2" applyFont="1" applyBorder="1" applyAlignment="1">
      <alignment horizontal="center"/>
    </xf>
    <xf numFmtId="0" fontId="5" fillId="0" borderId="25" xfId="2" applyFont="1" applyFill="1" applyBorder="1"/>
    <xf numFmtId="0" fontId="2" fillId="0" borderId="25" xfId="2" applyBorder="1"/>
    <xf numFmtId="0" fontId="2" fillId="0" borderId="25" xfId="2" applyBorder="1" applyAlignment="1">
      <alignment horizontal="center"/>
    </xf>
    <xf numFmtId="0" fontId="5" fillId="0" borderId="25" xfId="2" applyFont="1" applyBorder="1"/>
    <xf numFmtId="0" fontId="3" fillId="0" borderId="5" xfId="2" applyFont="1" applyBorder="1"/>
    <xf numFmtId="0" fontId="3" fillId="0" borderId="5" xfId="2" applyFont="1" applyBorder="1" applyAlignment="1">
      <alignment horizontal="center"/>
    </xf>
    <xf numFmtId="0" fontId="2" fillId="0" borderId="7" xfId="2" applyFill="1" applyBorder="1"/>
    <xf numFmtId="0" fontId="6" fillId="0" borderId="7" xfId="2" applyFont="1" applyBorder="1"/>
    <xf numFmtId="0" fontId="3" fillId="0" borderId="31" xfId="2" applyFont="1" applyBorder="1"/>
    <xf numFmtId="0" fontId="3" fillId="0" borderId="32" xfId="2" applyFont="1" applyBorder="1"/>
    <xf numFmtId="0" fontId="3" fillId="0" borderId="32" xfId="2" applyFont="1" applyBorder="1" applyAlignment="1">
      <alignment horizontal="center"/>
    </xf>
    <xf numFmtId="0" fontId="6" fillId="0" borderId="34" xfId="2" applyFont="1" applyBorder="1"/>
    <xf numFmtId="0" fontId="2" fillId="0" borderId="36" xfId="2" applyBorder="1"/>
    <xf numFmtId="0" fontId="3" fillId="0" borderId="7" xfId="2" applyFont="1" applyBorder="1"/>
    <xf numFmtId="0" fontId="3" fillId="0" borderId="24" xfId="2" applyFont="1" applyBorder="1"/>
    <xf numFmtId="0" fontId="3" fillId="0" borderId="25" xfId="2" applyFont="1" applyBorder="1" applyAlignment="1">
      <alignment horizontal="center"/>
    </xf>
    <xf numFmtId="0" fontId="3" fillId="0" borderId="25" xfId="2" applyFont="1" applyBorder="1"/>
    <xf numFmtId="9" fontId="3" fillId="0" borderId="25" xfId="2" applyNumberFormat="1" applyFont="1" applyBorder="1" applyAlignment="1">
      <alignment horizontal="center"/>
    </xf>
    <xf numFmtId="44" fontId="2" fillId="0" borderId="6" xfId="1" applyFont="1" applyBorder="1"/>
    <xf numFmtId="44" fontId="2" fillId="0" borderId="9" xfId="1" applyFont="1" applyBorder="1"/>
    <xf numFmtId="44" fontId="2" fillId="0" borderId="8" xfId="1" applyFont="1" applyBorder="1"/>
    <xf numFmtId="44" fontId="2" fillId="0" borderId="35" xfId="1" applyFont="1" applyBorder="1"/>
    <xf numFmtId="44" fontId="2" fillId="0" borderId="19" xfId="1" applyFont="1" applyBorder="1"/>
    <xf numFmtId="44" fontId="3" fillId="0" borderId="8" xfId="1" applyFont="1" applyBorder="1"/>
    <xf numFmtId="44" fontId="3" fillId="0" borderId="9" xfId="1" applyFont="1" applyBorder="1"/>
    <xf numFmtId="44" fontId="0" fillId="0" borderId="0" xfId="1" applyFont="1"/>
    <xf numFmtId="0" fontId="9" fillId="0" borderId="0" xfId="2" applyFont="1"/>
    <xf numFmtId="0" fontId="2" fillId="0" borderId="0" xfId="2" applyFont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3" borderId="3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Border="1" applyAlignment="1">
      <alignment horizontal="left"/>
    </xf>
    <xf numFmtId="166" fontId="2" fillId="0" borderId="0" xfId="0" applyNumberFormat="1" applyFont="1"/>
    <xf numFmtId="166" fontId="4" fillId="2" borderId="40" xfId="0" applyNumberFormat="1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1" fontId="2" fillId="0" borderId="22" xfId="4" applyNumberFormat="1" applyFont="1" applyBorder="1" applyAlignment="1">
      <alignment horizontal="left"/>
    </xf>
    <xf numFmtId="1" fontId="2" fillId="0" borderId="14" xfId="4" applyNumberFormat="1" applyFont="1" applyBorder="1" applyAlignment="1">
      <alignment horizontal="left"/>
    </xf>
    <xf numFmtId="1" fontId="3" fillId="0" borderId="26" xfId="4" applyNumberFormat="1" applyFont="1" applyBorder="1" applyAlignment="1">
      <alignment horizontal="left"/>
    </xf>
    <xf numFmtId="44" fontId="2" fillId="8" borderId="2" xfId="3" applyFont="1" applyFill="1" applyBorder="1"/>
    <xf numFmtId="44" fontId="5" fillId="0" borderId="0" xfId="2" applyNumberFormat="1" applyFont="1" applyBorder="1"/>
    <xf numFmtId="0" fontId="2" fillId="0" borderId="0" xfId="2" applyFont="1"/>
    <xf numFmtId="1" fontId="4" fillId="0" borderId="0" xfId="4" applyNumberFormat="1" applyFont="1" applyFill="1" applyBorder="1" applyAlignment="1"/>
    <xf numFmtId="44" fontId="3" fillId="7" borderId="47" xfId="3" applyFont="1" applyFill="1" applyBorder="1"/>
    <xf numFmtId="0" fontId="2" fillId="0" borderId="2" xfId="2" applyFont="1" applyBorder="1"/>
    <xf numFmtId="166" fontId="4" fillId="2" borderId="32" xfId="2" applyNumberFormat="1" applyFont="1" applyFill="1" applyBorder="1" applyAlignment="1">
      <alignment horizontal="center"/>
    </xf>
    <xf numFmtId="0" fontId="4" fillId="2" borderId="33" xfId="2" applyFont="1" applyFill="1" applyBorder="1" applyAlignment="1">
      <alignment horizontal="center"/>
    </xf>
    <xf numFmtId="0" fontId="2" fillId="0" borderId="48" xfId="2" applyBorder="1"/>
    <xf numFmtId="0" fontId="5" fillId="0" borderId="49" xfId="2" applyFont="1" applyBorder="1"/>
    <xf numFmtId="1" fontId="5" fillId="0" borderId="4" xfId="4" applyNumberFormat="1" applyFont="1" applyBorder="1" applyAlignment="1">
      <alignment horizontal="left"/>
    </xf>
    <xf numFmtId="166" fontId="5" fillId="0" borderId="5" xfId="2" applyNumberFormat="1" applyFont="1" applyBorder="1" applyProtection="1">
      <protection locked="0"/>
    </xf>
    <xf numFmtId="44" fontId="3" fillId="3" borderId="46" xfId="1" applyFont="1" applyFill="1" applyBorder="1" applyAlignment="1" applyProtection="1">
      <alignment horizontal="left" indent="1"/>
      <protection locked="0"/>
    </xf>
    <xf numFmtId="44" fontId="12" fillId="9" borderId="5" xfId="0" applyNumberFormat="1" applyFont="1" applyFill="1" applyBorder="1"/>
    <xf numFmtId="44" fontId="12" fillId="9" borderId="2" xfId="0" applyNumberFormat="1" applyFont="1" applyFill="1" applyBorder="1"/>
    <xf numFmtId="44" fontId="5" fillId="10" borderId="6" xfId="2" applyNumberFormat="1" applyFont="1" applyFill="1" applyBorder="1"/>
    <xf numFmtId="44" fontId="5" fillId="10" borderId="8" xfId="2" applyNumberFormat="1" applyFont="1" applyFill="1" applyBorder="1"/>
    <xf numFmtId="1" fontId="4" fillId="2" borderId="37" xfId="4" applyNumberFormat="1" applyFont="1" applyFill="1" applyBorder="1" applyAlignment="1"/>
    <xf numFmtId="1" fontId="3" fillId="10" borderId="50" xfId="4" applyNumberFormat="1" applyFont="1" applyFill="1" applyBorder="1" applyAlignment="1"/>
    <xf numFmtId="167" fontId="5" fillId="0" borderId="0" xfId="2" applyNumberFormat="1" applyFont="1" applyBorder="1"/>
    <xf numFmtId="9" fontId="2" fillId="0" borderId="0" xfId="2" applyNumberFormat="1" applyFont="1" applyBorder="1"/>
    <xf numFmtId="1" fontId="2" fillId="0" borderId="7" xfId="4" applyNumberFormat="1" applyFont="1" applyBorder="1" applyAlignment="1">
      <alignment horizontal="left"/>
    </xf>
    <xf numFmtId="166" fontId="2" fillId="0" borderId="2" xfId="2" applyNumberFormat="1" applyFont="1" applyBorder="1" applyProtection="1">
      <protection locked="0"/>
    </xf>
    <xf numFmtId="9" fontId="3" fillId="0" borderId="0" xfId="2" applyNumberFormat="1" applyFont="1" applyFill="1" applyBorder="1" applyAlignment="1">
      <alignment horizontal="center"/>
    </xf>
    <xf numFmtId="166" fontId="2" fillId="8" borderId="2" xfId="2" applyNumberFormat="1" applyFont="1" applyFill="1" applyBorder="1" applyProtection="1">
      <protection locked="0"/>
    </xf>
    <xf numFmtId="44" fontId="2" fillId="8" borderId="20" xfId="1" applyFont="1" applyFill="1" applyBorder="1" applyAlignment="1"/>
    <xf numFmtId="0" fontId="2" fillId="8" borderId="2" xfId="2" applyFont="1" applyFill="1" applyBorder="1"/>
    <xf numFmtId="0" fontId="2" fillId="8" borderId="8" xfId="2" applyFont="1" applyFill="1" applyBorder="1"/>
    <xf numFmtId="0" fontId="2" fillId="0" borderId="25" xfId="2" applyFont="1" applyBorder="1"/>
    <xf numFmtId="0" fontId="2" fillId="0" borderId="2" xfId="2" applyFont="1" applyBorder="1" applyAlignment="1">
      <alignment horizontal="center"/>
    </xf>
    <xf numFmtId="0" fontId="2" fillId="0" borderId="7" xfId="2" applyFont="1" applyBorder="1"/>
    <xf numFmtId="0" fontId="2" fillId="0" borderId="25" xfId="2" applyFont="1" applyBorder="1" applyAlignment="1">
      <alignment wrapText="1"/>
    </xf>
    <xf numFmtId="0" fontId="2" fillId="0" borderId="2" xfId="2" applyFont="1" applyBorder="1" applyAlignment="1">
      <alignment wrapText="1"/>
    </xf>
    <xf numFmtId="0" fontId="2" fillId="0" borderId="2" xfId="2" applyBorder="1" applyAlignment="1">
      <alignment wrapText="1"/>
    </xf>
    <xf numFmtId="44" fontId="2" fillId="3" borderId="20" xfId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wrapText="1"/>
    </xf>
    <xf numFmtId="1" fontId="3" fillId="11" borderId="22" xfId="4" applyNumberFormat="1" applyFont="1" applyFill="1" applyBorder="1" applyAlignment="1">
      <alignment horizontal="left"/>
    </xf>
    <xf numFmtId="0" fontId="3" fillId="11" borderId="53" xfId="0" applyFont="1" applyFill="1" applyBorder="1" applyAlignment="1">
      <alignment horizontal="left"/>
    </xf>
    <xf numFmtId="0" fontId="3" fillId="11" borderId="55" xfId="0" applyFont="1" applyFill="1" applyBorder="1" applyAlignment="1">
      <alignment horizontal="left"/>
    </xf>
    <xf numFmtId="1" fontId="3" fillId="0" borderId="22" xfId="4" applyNumberFormat="1" applyFont="1" applyBorder="1" applyAlignment="1">
      <alignment horizontal="left"/>
    </xf>
    <xf numFmtId="1" fontId="3" fillId="0" borderId="14" xfId="4" applyNumberFormat="1" applyFont="1" applyBorder="1" applyAlignment="1">
      <alignment horizontal="left"/>
    </xf>
    <xf numFmtId="1" fontId="13" fillId="8" borderId="14" xfId="4" applyNumberFormat="1" applyFont="1" applyFill="1" applyBorder="1" applyAlignment="1">
      <alignment horizontal="left"/>
    </xf>
    <xf numFmtId="44" fontId="13" fillId="8" borderId="2" xfId="3" applyFont="1" applyFill="1" applyBorder="1" applyAlignment="1">
      <alignment horizontal="center"/>
    </xf>
    <xf numFmtId="0" fontId="3" fillId="11" borderId="52" xfId="0" applyFont="1" applyFill="1" applyBorder="1" applyAlignment="1">
      <alignment horizontal="left"/>
    </xf>
    <xf numFmtId="0" fontId="3" fillId="11" borderId="54" xfId="0" applyFont="1" applyFill="1" applyBorder="1" applyAlignment="1">
      <alignment horizontal="left"/>
    </xf>
    <xf numFmtId="9" fontId="2" fillId="0" borderId="0" xfId="2" applyNumberFormat="1" applyFont="1" applyFill="1" applyBorder="1"/>
    <xf numFmtId="166" fontId="2" fillId="8" borderId="30" xfId="0" applyNumberFormat="1" applyFont="1" applyFill="1" applyBorder="1" applyProtection="1">
      <protection locked="0"/>
    </xf>
    <xf numFmtId="0" fontId="0" fillId="0" borderId="2" xfId="0" applyBorder="1"/>
    <xf numFmtId="44" fontId="5" fillId="13" borderId="20" xfId="1" applyFont="1" applyFill="1" applyBorder="1" applyAlignment="1"/>
    <xf numFmtId="44" fontId="5" fillId="9" borderId="20" xfId="1" applyFont="1" applyFill="1" applyBorder="1" applyAlignment="1"/>
    <xf numFmtId="164" fontId="2" fillId="9" borderId="2" xfId="2" applyNumberFormat="1" applyFont="1" applyFill="1" applyBorder="1"/>
    <xf numFmtId="44" fontId="5" fillId="9" borderId="8" xfId="3" applyFont="1" applyFill="1" applyBorder="1"/>
    <xf numFmtId="1" fontId="12" fillId="11" borderId="7" xfId="4" applyNumberFormat="1" applyFont="1" applyFill="1" applyBorder="1" applyAlignment="1">
      <alignment horizontal="left"/>
    </xf>
    <xf numFmtId="0" fontId="5" fillId="7" borderId="9" xfId="2" applyFont="1" applyFill="1" applyBorder="1"/>
    <xf numFmtId="44" fontId="5" fillId="7" borderId="8" xfId="2" applyNumberFormat="1" applyFont="1" applyFill="1" applyBorder="1"/>
    <xf numFmtId="0" fontId="2" fillId="0" borderId="0" xfId="2" applyFont="1" applyFill="1" applyBorder="1"/>
    <xf numFmtId="44" fontId="3" fillId="7" borderId="9" xfId="3" applyFont="1" applyFill="1" applyBorder="1"/>
    <xf numFmtId="44" fontId="2" fillId="7" borderId="2" xfId="2" applyNumberFormat="1" applyFont="1" applyFill="1" applyBorder="1"/>
    <xf numFmtId="44" fontId="3" fillId="7" borderId="6" xfId="3" applyFont="1" applyFill="1" applyBorder="1"/>
    <xf numFmtId="44" fontId="3" fillId="7" borderId="8" xfId="3" applyFont="1" applyFill="1" applyBorder="1"/>
    <xf numFmtId="0" fontId="2" fillId="11" borderId="24" xfId="2" applyFill="1" applyBorder="1"/>
    <xf numFmtId="0" fontId="5" fillId="11" borderId="25" xfId="2" applyFont="1" applyFill="1" applyBorder="1" applyAlignment="1">
      <alignment horizontal="center"/>
    </xf>
    <xf numFmtId="0" fontId="2" fillId="11" borderId="25" xfId="2" applyFill="1" applyBorder="1"/>
    <xf numFmtId="0" fontId="2" fillId="11" borderId="25" xfId="2" applyFill="1" applyBorder="1" applyAlignment="1">
      <alignment horizontal="center"/>
    </xf>
    <xf numFmtId="44" fontId="2" fillId="11" borderId="9" xfId="1" applyFont="1" applyFill="1" applyBorder="1"/>
    <xf numFmtId="0" fontId="2" fillId="11" borderId="2" xfId="2" applyFill="1" applyBorder="1"/>
    <xf numFmtId="44" fontId="3" fillId="0" borderId="33" xfId="1" applyFont="1" applyBorder="1"/>
    <xf numFmtId="0" fontId="9" fillId="0" borderId="0" xfId="2" applyFont="1" applyFill="1" applyBorder="1"/>
    <xf numFmtId="0" fontId="2" fillId="0" borderId="4" xfId="2" applyBorder="1"/>
    <xf numFmtId="0" fontId="14" fillId="0" borderId="0" xfId="0" applyFont="1" applyAlignment="1">
      <alignment wrapText="1"/>
    </xf>
    <xf numFmtId="0" fontId="0" fillId="0" borderId="0" xfId="0" applyBorder="1"/>
    <xf numFmtId="44" fontId="3" fillId="13" borderId="8" xfId="3" applyFont="1" applyFill="1" applyBorder="1" applyAlignment="1">
      <alignment horizontal="center"/>
    </xf>
    <xf numFmtId="1" fontId="9" fillId="0" borderId="0" xfId="4" applyNumberFormat="1" applyFont="1" applyAlignment="1">
      <alignment horizontal="left"/>
    </xf>
    <xf numFmtId="44" fontId="2" fillId="12" borderId="30" xfId="3" applyFont="1" applyFill="1" applyBorder="1"/>
    <xf numFmtId="44" fontId="2" fillId="12" borderId="2" xfId="3" applyFont="1" applyFill="1" applyBorder="1" applyAlignment="1">
      <alignment horizontal="center"/>
    </xf>
    <xf numFmtId="44" fontId="2" fillId="8" borderId="2" xfId="3" applyFont="1" applyFill="1" applyBorder="1" applyAlignment="1">
      <alignment horizontal="center"/>
    </xf>
    <xf numFmtId="44" fontId="2" fillId="9" borderId="35" xfId="3" applyFont="1" applyFill="1" applyBorder="1"/>
    <xf numFmtId="44" fontId="2" fillId="9" borderId="8" xfId="3" applyFont="1" applyFill="1" applyBorder="1" applyAlignment="1"/>
    <xf numFmtId="165" fontId="3" fillId="7" borderId="25" xfId="0" applyNumberFormat="1" applyFont="1" applyFill="1" applyBorder="1"/>
    <xf numFmtId="165" fontId="3" fillId="7" borderId="9" xfId="0" applyNumberFormat="1" applyFont="1" applyFill="1" applyBorder="1"/>
    <xf numFmtId="0" fontId="0" fillId="0" borderId="0" xfId="0" applyAlignment="1"/>
    <xf numFmtId="10" fontId="3" fillId="0" borderId="2" xfId="0" applyNumberFormat="1" applyFont="1" applyBorder="1" applyProtection="1">
      <protection locked="0"/>
    </xf>
    <xf numFmtId="10" fontId="3" fillId="12" borderId="2" xfId="0" applyNumberFormat="1" applyFont="1" applyFill="1" applyBorder="1" applyProtection="1">
      <protection locked="0"/>
    </xf>
    <xf numFmtId="0" fontId="5" fillId="0" borderId="0" xfId="2" applyFont="1" applyBorder="1" applyAlignment="1">
      <alignment horizontal="left" indent="2"/>
    </xf>
    <xf numFmtId="0" fontId="8" fillId="0" borderId="29" xfId="2" applyFont="1" applyBorder="1" applyAlignment="1">
      <alignment horizontal="left" wrapText="1"/>
    </xf>
    <xf numFmtId="0" fontId="5" fillId="0" borderId="2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right" wrapText="1"/>
    </xf>
    <xf numFmtId="0" fontId="2" fillId="0" borderId="5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29" xfId="2" applyFont="1" applyBorder="1" applyAlignment="1">
      <alignment horizontal="left" indent="2"/>
    </xf>
    <xf numFmtId="1" fontId="4" fillId="2" borderId="31" xfId="4" applyNumberFormat="1" applyFont="1" applyFill="1" applyBorder="1" applyAlignment="1">
      <alignment horizontal="left"/>
    </xf>
    <xf numFmtId="1" fontId="4" fillId="2" borderId="32" xfId="4" applyNumberFormat="1" applyFont="1" applyFill="1" applyBorder="1" applyAlignment="1">
      <alignment horizontal="left"/>
    </xf>
    <xf numFmtId="0" fontId="2" fillId="0" borderId="2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0" xfId="2" applyFont="1" applyAlignment="1">
      <alignment horizontal="left" indent="2"/>
    </xf>
    <xf numFmtId="0" fontId="2" fillId="11" borderId="2" xfId="2" applyFont="1" applyFill="1" applyBorder="1" applyAlignment="1">
      <alignment horizontal="left"/>
    </xf>
    <xf numFmtId="0" fontId="5" fillId="11" borderId="2" xfId="2" applyFont="1" applyFill="1" applyBorder="1" applyAlignment="1">
      <alignment horizontal="left"/>
    </xf>
    <xf numFmtId="0" fontId="7" fillId="3" borderId="3" xfId="2" applyFont="1" applyFill="1" applyBorder="1" applyAlignment="1" applyProtection="1">
      <alignment horizontal="left" indent="2"/>
      <protection locked="0"/>
    </xf>
    <xf numFmtId="0" fontId="2" fillId="0" borderId="0" xfId="2" applyFont="1" applyAlignment="1">
      <alignment horizontal="left" indent="2"/>
    </xf>
    <xf numFmtId="0" fontId="5" fillId="6" borderId="20" xfId="2" applyFont="1" applyFill="1" applyBorder="1" applyAlignment="1">
      <alignment horizontal="center" vertical="center" wrapText="1"/>
    </xf>
    <xf numFmtId="0" fontId="5" fillId="6" borderId="15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right"/>
    </xf>
    <xf numFmtId="0" fontId="3" fillId="0" borderId="27" xfId="2" applyFont="1" applyFill="1" applyBorder="1" applyAlignment="1">
      <alignment horizontal="right"/>
    </xf>
    <xf numFmtId="0" fontId="3" fillId="0" borderId="28" xfId="2" applyFont="1" applyFill="1" applyBorder="1" applyAlignment="1">
      <alignment horizontal="right"/>
    </xf>
    <xf numFmtId="0" fontId="5" fillId="6" borderId="7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3" fillId="0" borderId="7" xfId="2" applyFont="1" applyFill="1" applyBorder="1" applyAlignment="1">
      <alignment horizontal="right"/>
    </xf>
    <xf numFmtId="0" fontId="3" fillId="0" borderId="2" xfId="2" applyFont="1" applyFill="1" applyBorder="1" applyAlignment="1">
      <alignment horizontal="right"/>
    </xf>
    <xf numFmtId="0" fontId="3" fillId="0" borderId="24" xfId="2" applyFont="1" applyFill="1" applyBorder="1" applyAlignment="1">
      <alignment horizontal="right"/>
    </xf>
    <xf numFmtId="0" fontId="3" fillId="0" borderId="25" xfId="2" applyFont="1" applyFill="1" applyBorder="1" applyAlignment="1">
      <alignment horizontal="right"/>
    </xf>
    <xf numFmtId="0" fontId="3" fillId="5" borderId="4" xfId="2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 wrapText="1"/>
    </xf>
    <xf numFmtId="0" fontId="5" fillId="6" borderId="24" xfId="2" applyFont="1" applyFill="1" applyBorder="1" applyAlignment="1">
      <alignment horizontal="center" vertical="center" wrapText="1"/>
    </xf>
    <xf numFmtId="0" fontId="5" fillId="6" borderId="25" xfId="2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6" borderId="16" xfId="2" applyFont="1" applyFill="1" applyBorder="1" applyAlignment="1">
      <alignment horizontal="center" vertical="center" wrapText="1"/>
    </xf>
    <xf numFmtId="0" fontId="5" fillId="6" borderId="21" xfId="2" applyFont="1" applyFill="1" applyBorder="1" applyAlignment="1">
      <alignment horizontal="center" vertical="center" wrapText="1"/>
    </xf>
    <xf numFmtId="0" fontId="5" fillId="6" borderId="18" xfId="2" applyFont="1" applyFill="1" applyBorder="1" applyAlignment="1">
      <alignment horizontal="center" vertical="center" wrapText="1"/>
    </xf>
    <xf numFmtId="0" fontId="5" fillId="6" borderId="22" xfId="2" applyFont="1" applyFill="1" applyBorder="1" applyAlignment="1">
      <alignment horizontal="center" vertical="center" wrapText="1"/>
    </xf>
    <xf numFmtId="0" fontId="5" fillId="6" borderId="3" xfId="2" applyFont="1" applyFill="1" applyBorder="1" applyAlignment="1">
      <alignment horizontal="center" vertical="center" wrapText="1"/>
    </xf>
    <xf numFmtId="0" fontId="5" fillId="6" borderId="23" xfId="2" applyFont="1" applyFill="1" applyBorder="1" applyAlignment="1">
      <alignment horizontal="center" vertical="center" wrapText="1"/>
    </xf>
    <xf numFmtId="0" fontId="9" fillId="0" borderId="48" xfId="2" applyFont="1" applyBorder="1" applyAlignment="1"/>
    <xf numFmtId="0" fontId="9" fillId="0" borderId="0" xfId="2" applyFont="1" applyBorder="1" applyAlignment="1"/>
    <xf numFmtId="0" fontId="5" fillId="0" borderId="0" xfId="2" applyFont="1" applyBorder="1" applyAlignment="1">
      <alignment horizontal="left" indent="2"/>
    </xf>
    <xf numFmtId="0" fontId="7" fillId="3" borderId="0" xfId="2" applyFont="1" applyFill="1" applyBorder="1" applyAlignment="1" applyProtection="1">
      <alignment horizontal="left" indent="2"/>
      <protection locked="0"/>
    </xf>
    <xf numFmtId="0" fontId="12" fillId="11" borderId="20" xfId="2" applyFont="1" applyFill="1" applyBorder="1" applyAlignment="1">
      <alignment horizontal="left"/>
    </xf>
    <xf numFmtId="0" fontId="12" fillId="11" borderId="15" xfId="2" applyFont="1" applyFill="1" applyBorder="1" applyAlignment="1">
      <alignment horizontal="left"/>
    </xf>
    <xf numFmtId="0" fontId="2" fillId="11" borderId="20" xfId="2" applyFont="1" applyFill="1" applyBorder="1" applyAlignment="1">
      <alignment horizontal="left"/>
    </xf>
    <xf numFmtId="0" fontId="2" fillId="11" borderId="15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right"/>
    </xf>
    <xf numFmtId="164" fontId="5" fillId="10" borderId="33" xfId="2" applyNumberFormat="1" applyFont="1" applyFill="1" applyBorder="1" applyAlignment="1">
      <alignment vertical="center"/>
    </xf>
    <xf numFmtId="164" fontId="5" fillId="10" borderId="51" xfId="2" applyNumberFormat="1" applyFont="1" applyFill="1" applyBorder="1" applyAlignment="1">
      <alignment vertical="center"/>
    </xf>
    <xf numFmtId="164" fontId="5" fillId="10" borderId="35" xfId="2" applyNumberFormat="1" applyFont="1" applyFill="1" applyBorder="1" applyAlignment="1">
      <alignment vertical="center"/>
    </xf>
    <xf numFmtId="44" fontId="5" fillId="10" borderId="8" xfId="2" applyNumberFormat="1" applyFont="1" applyFill="1" applyBorder="1" applyAlignment="1">
      <alignment horizontal="left" vertical="center"/>
    </xf>
    <xf numFmtId="164" fontId="5" fillId="10" borderId="19" xfId="2" applyNumberFormat="1" applyFont="1" applyFill="1" applyBorder="1" applyAlignment="1">
      <alignment vertical="center"/>
    </xf>
    <xf numFmtId="44" fontId="2" fillId="4" borderId="20" xfId="3" applyFont="1" applyFill="1" applyBorder="1" applyAlignment="1">
      <alignment horizontal="center"/>
    </xf>
    <xf numFmtId="44" fontId="2" fillId="4" borderId="54" xfId="3" applyFont="1" applyFill="1" applyBorder="1" applyAlignment="1">
      <alignment horizontal="center"/>
    </xf>
    <xf numFmtId="44" fontId="2" fillId="4" borderId="55" xfId="3" applyFont="1" applyFill="1" applyBorder="1" applyAlignment="1">
      <alignment horizontal="center"/>
    </xf>
    <xf numFmtId="0" fontId="2" fillId="11" borderId="20" xfId="0" applyFont="1" applyFill="1" applyBorder="1" applyAlignment="1">
      <alignment horizontal="left"/>
    </xf>
    <xf numFmtId="0" fontId="2" fillId="11" borderId="15" xfId="0" applyFont="1" applyFill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11" borderId="20" xfId="0" applyFont="1" applyFill="1" applyBorder="1" applyAlignment="1">
      <alignment horizontal="left"/>
    </xf>
    <xf numFmtId="0" fontId="3" fillId="11" borderId="54" xfId="0" applyFont="1" applyFill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1" fontId="9" fillId="0" borderId="0" xfId="4" applyNumberFormat="1" applyFont="1" applyAlignment="1">
      <alignment horizontal="left" wrapText="1"/>
    </xf>
    <xf numFmtId="0" fontId="3" fillId="7" borderId="44" xfId="0" applyFont="1" applyFill="1" applyBorder="1" applyAlignment="1">
      <alignment horizontal="left"/>
    </xf>
    <xf numFmtId="0" fontId="3" fillId="7" borderId="29" xfId="0" applyFont="1" applyFill="1" applyBorder="1" applyAlignment="1">
      <alignment horizontal="left"/>
    </xf>
    <xf numFmtId="0" fontId="3" fillId="7" borderId="45" xfId="0" applyFont="1" applyFill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13" fillId="8" borderId="20" xfId="0" applyFont="1" applyFill="1" applyBorder="1" applyAlignment="1">
      <alignment horizontal="left"/>
    </xf>
    <xf numFmtId="0" fontId="13" fillId="8" borderId="15" xfId="0" applyFont="1" applyFill="1" applyBorder="1" applyAlignment="1">
      <alignment horizontal="left"/>
    </xf>
    <xf numFmtId="166" fontId="2" fillId="11" borderId="20" xfId="0" applyNumberFormat="1" applyFont="1" applyFill="1" applyBorder="1" applyAlignment="1" applyProtection="1">
      <alignment horizontal="center"/>
      <protection locked="0"/>
    </xf>
    <xf numFmtId="166" fontId="2" fillId="11" borderId="54" xfId="0" applyNumberFormat="1" applyFont="1" applyFill="1" applyBorder="1" applyAlignment="1" applyProtection="1">
      <alignment horizontal="center"/>
      <protection locked="0"/>
    </xf>
    <xf numFmtId="166" fontId="2" fillId="11" borderId="5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/>
    </xf>
    <xf numFmtId="1" fontId="4" fillId="2" borderId="37" xfId="4" applyNumberFormat="1" applyFont="1" applyFill="1" applyBorder="1" applyAlignment="1">
      <alignment horizontal="left"/>
    </xf>
    <xf numFmtId="1" fontId="4" fillId="2" borderId="38" xfId="4" applyNumberFormat="1" applyFont="1" applyFill="1" applyBorder="1" applyAlignment="1">
      <alignment horizontal="left"/>
    </xf>
    <xf numFmtId="1" fontId="4" fillId="2" borderId="39" xfId="4" applyNumberFormat="1" applyFont="1" applyFill="1" applyBorder="1" applyAlignment="1">
      <alignment horizontal="left"/>
    </xf>
    <xf numFmtId="0" fontId="3" fillId="11" borderId="42" xfId="0" applyFont="1" applyFill="1" applyBorder="1" applyAlignment="1">
      <alignment horizontal="left"/>
    </xf>
    <xf numFmtId="0" fontId="3" fillId="11" borderId="52" xfId="0" applyFont="1" applyFill="1" applyBorder="1" applyAlignment="1">
      <alignment horizontal="left"/>
    </xf>
    <xf numFmtId="0" fontId="3" fillId="11" borderId="15" xfId="0" applyFont="1" applyFill="1" applyBorder="1" applyAlignment="1">
      <alignment horizontal="left"/>
    </xf>
    <xf numFmtId="0" fontId="2" fillId="0" borderId="0" xfId="2" applyBorder="1"/>
    <xf numFmtId="0" fontId="5" fillId="0" borderId="0" xfId="2" applyFont="1" applyBorder="1" applyAlignment="1">
      <alignment horizontal="left" indent="1"/>
    </xf>
    <xf numFmtId="0" fontId="3" fillId="0" borderId="0" xfId="2" applyFont="1" applyBorder="1"/>
  </cellXfs>
  <cellStyles count="5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Percent 2" xfId="4" xr:uid="{00000000-0005-0000-0000-000004000000}"/>
  </cellStyles>
  <dxfs count="1"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mruColors>
      <color rgb="FFCCFFFF"/>
      <color rgb="FFFFCCCC"/>
      <color rgb="FFCCEC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4</xdr:col>
      <xdr:colOff>728869</xdr:colOff>
      <xdr:row>54</xdr:row>
      <xdr:rowOff>66260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6" b="5125"/>
        <a:stretch/>
      </xdr:blipFill>
      <xdr:spPr bwMode="auto">
        <a:xfrm>
          <a:off x="0" y="7412935"/>
          <a:ext cx="4547152" cy="424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workbookViewId="0">
      <selection activeCell="J10" sqref="J10"/>
    </sheetView>
  </sheetViews>
  <sheetFormatPr defaultRowHeight="15.75" x14ac:dyDescent="0.3"/>
  <cols>
    <col min="1" max="1" width="3.6640625" customWidth="1"/>
    <col min="2" max="2" width="10" customWidth="1"/>
    <col min="3" max="3" width="20.88671875" customWidth="1"/>
    <col min="5" max="5" width="14.5546875" customWidth="1"/>
    <col min="6" max="6" width="11.6640625" bestFit="1" customWidth="1"/>
    <col min="7" max="7" width="10.33203125" bestFit="1" customWidth="1"/>
    <col min="9" max="9" width="8.77734375" customWidth="1"/>
  </cols>
  <sheetData>
    <row r="1" spans="1:12" ht="36" customHeight="1" thickBot="1" x14ac:dyDescent="0.35">
      <c r="A1" s="197" t="s">
        <v>299</v>
      </c>
      <c r="B1" s="197"/>
      <c r="C1" s="197"/>
      <c r="D1" s="199" t="s">
        <v>76</v>
      </c>
      <c r="E1" s="199"/>
      <c r="F1" s="199"/>
      <c r="G1" s="199"/>
      <c r="H1" s="1"/>
      <c r="I1" s="1"/>
      <c r="J1" s="1"/>
      <c r="K1" s="1"/>
      <c r="L1" s="1"/>
    </row>
    <row r="2" spans="1:12" x14ac:dyDescent="0.3">
      <c r="A2" s="10"/>
      <c r="B2" s="10"/>
      <c r="C2" s="1"/>
      <c r="D2" s="26"/>
      <c r="E2" s="1"/>
      <c r="F2" s="1"/>
      <c r="G2" s="1"/>
      <c r="H2" s="1"/>
      <c r="I2" s="27"/>
      <c r="J2" s="27"/>
      <c r="K2" s="27"/>
      <c r="L2" s="27"/>
    </row>
    <row r="3" spans="1:12" x14ac:dyDescent="0.3">
      <c r="A3" s="48"/>
      <c r="B3" s="48"/>
      <c r="C3" s="48"/>
      <c r="D3" s="26"/>
      <c r="E3" s="1"/>
      <c r="F3" s="1"/>
      <c r="G3" s="1"/>
      <c r="H3" s="1"/>
      <c r="I3" s="27"/>
      <c r="J3" s="27"/>
      <c r="K3" s="27"/>
      <c r="L3" s="27"/>
    </row>
    <row r="4" spans="1:12" x14ac:dyDescent="0.3">
      <c r="A4" s="100" t="s">
        <v>297</v>
      </c>
      <c r="B4" s="10"/>
      <c r="C4" s="28"/>
      <c r="D4" s="207" t="s">
        <v>77</v>
      </c>
      <c r="E4" s="207"/>
      <c r="F4" s="210">
        <v>1</v>
      </c>
      <c r="G4" s="210"/>
      <c r="H4" s="1"/>
      <c r="I4" s="27"/>
      <c r="J4" s="27"/>
      <c r="K4" s="27"/>
      <c r="L4" s="27"/>
    </row>
    <row r="5" spans="1:12" x14ac:dyDescent="0.3">
      <c r="A5" s="100" t="s">
        <v>296</v>
      </c>
      <c r="B5" s="10"/>
      <c r="C5" s="28"/>
      <c r="D5" s="211" t="s">
        <v>309</v>
      </c>
      <c r="E5" s="207"/>
      <c r="F5" s="210"/>
      <c r="G5" s="210"/>
      <c r="H5" s="29"/>
      <c r="I5" s="27"/>
      <c r="J5" s="27"/>
      <c r="K5" s="27"/>
      <c r="L5" s="27"/>
    </row>
    <row r="6" spans="1:12" x14ac:dyDescent="0.3">
      <c r="A6" s="101" t="s">
        <v>298</v>
      </c>
      <c r="B6" s="27"/>
      <c r="C6" s="53"/>
      <c r="D6" s="242" t="s">
        <v>78</v>
      </c>
      <c r="E6" s="242"/>
      <c r="F6" s="243"/>
      <c r="G6" s="243"/>
      <c r="H6" s="3"/>
      <c r="I6" s="27"/>
      <c r="J6" s="27"/>
      <c r="K6" s="27"/>
      <c r="L6" s="27"/>
    </row>
    <row r="7" spans="1:12" ht="16.5" thickBot="1" x14ac:dyDescent="0.35">
      <c r="A7" s="56"/>
      <c r="B7" s="56"/>
      <c r="C7" s="55"/>
      <c r="D7" s="202"/>
      <c r="E7" s="202"/>
      <c r="F7" s="54"/>
      <c r="G7" s="54"/>
      <c r="H7" s="1"/>
      <c r="I7" s="27"/>
      <c r="J7" s="27"/>
      <c r="K7" s="27"/>
      <c r="L7" s="27"/>
    </row>
    <row r="8" spans="1:12" x14ac:dyDescent="0.3">
      <c r="A8" s="288" t="s">
        <v>388</v>
      </c>
      <c r="B8" s="286"/>
      <c r="C8" s="287"/>
      <c r="D8" s="196"/>
      <c r="E8" s="196"/>
      <c r="F8" s="286"/>
      <c r="G8" s="286"/>
      <c r="H8" s="1"/>
      <c r="I8" s="27"/>
      <c r="J8" s="27"/>
      <c r="K8" s="27"/>
      <c r="L8" s="27"/>
    </row>
    <row r="9" spans="1:12" x14ac:dyDescent="0.3">
      <c r="A9" s="99" t="s">
        <v>389</v>
      </c>
      <c r="B9" s="286"/>
      <c r="C9" s="287"/>
      <c r="D9" s="196"/>
      <c r="E9" s="196"/>
      <c r="F9" s="286"/>
      <c r="G9" s="286"/>
      <c r="H9" s="1"/>
      <c r="I9" s="27"/>
      <c r="J9" s="27"/>
      <c r="K9" s="27"/>
      <c r="L9" s="27"/>
    </row>
    <row r="10" spans="1:12" x14ac:dyDescent="0.3">
      <c r="A10" s="99" t="s">
        <v>390</v>
      </c>
      <c r="B10" s="1"/>
      <c r="C10" s="30"/>
      <c r="D10" s="31"/>
      <c r="E10" s="1"/>
      <c r="F10" s="1"/>
      <c r="G10" s="1"/>
      <c r="H10" s="27"/>
      <c r="I10" s="27"/>
      <c r="J10" s="27"/>
      <c r="K10" s="27"/>
      <c r="L10" s="1"/>
    </row>
    <row r="11" spans="1:12" x14ac:dyDescent="0.3">
      <c r="A11" s="99" t="s">
        <v>379</v>
      </c>
      <c r="B11" s="1"/>
      <c r="C11" s="30"/>
      <c r="D11" s="31"/>
      <c r="E11" s="1"/>
      <c r="F11" s="1"/>
      <c r="G11" s="1"/>
      <c r="H11" s="27"/>
      <c r="I11" s="27"/>
      <c r="J11" s="27"/>
      <c r="K11" s="27"/>
      <c r="L11" s="1"/>
    </row>
    <row r="12" spans="1:12" ht="16.5" thickBot="1" x14ac:dyDescent="0.35">
      <c r="A12" s="99" t="s">
        <v>312</v>
      </c>
      <c r="B12" s="32"/>
      <c r="C12" s="11"/>
      <c r="D12" s="1"/>
      <c r="E12" s="1"/>
      <c r="F12" s="27"/>
      <c r="G12" s="1"/>
      <c r="H12" s="27"/>
      <c r="I12" s="33"/>
      <c r="J12" s="2"/>
      <c r="K12" s="3"/>
      <c r="L12" s="1"/>
    </row>
    <row r="13" spans="1:12" ht="16.5" thickBot="1" x14ac:dyDescent="0.35">
      <c r="A13" s="203" t="s">
        <v>79</v>
      </c>
      <c r="B13" s="204"/>
      <c r="C13" s="204"/>
      <c r="D13" s="119" t="s">
        <v>80</v>
      </c>
      <c r="E13" s="120" t="s">
        <v>310</v>
      </c>
      <c r="F13" s="130" t="s">
        <v>311</v>
      </c>
      <c r="G13" s="131" t="s">
        <v>301</v>
      </c>
      <c r="H13" s="116"/>
      <c r="I13" s="2"/>
      <c r="J13" s="3"/>
      <c r="K13" s="1"/>
      <c r="L13" s="1"/>
    </row>
    <row r="14" spans="1:12" x14ac:dyDescent="0.3">
      <c r="A14" s="123">
        <v>1</v>
      </c>
      <c r="B14" s="200" t="s">
        <v>383</v>
      </c>
      <c r="C14" s="201"/>
      <c r="D14" s="124"/>
      <c r="E14" s="125"/>
      <c r="F14" s="126">
        <f>E14*1.15</f>
        <v>0</v>
      </c>
      <c r="G14" s="128">
        <f>F14</f>
        <v>0</v>
      </c>
      <c r="H14" s="4"/>
      <c r="I14" s="5"/>
      <c r="J14" s="36"/>
      <c r="K14" s="1"/>
      <c r="L14" s="1"/>
    </row>
    <row r="15" spans="1:12" x14ac:dyDescent="0.3">
      <c r="A15" s="34">
        <v>2</v>
      </c>
      <c r="B15" s="205" t="s">
        <v>321</v>
      </c>
      <c r="C15" s="206"/>
      <c r="D15" s="57">
        <v>0.1</v>
      </c>
      <c r="E15" s="161">
        <f>E14*D15</f>
        <v>0</v>
      </c>
      <c r="F15" s="127">
        <f t="shared" ref="F15:F17" si="0">E15*1.15</f>
        <v>0</v>
      </c>
      <c r="G15" s="129">
        <f>F15</f>
        <v>0</v>
      </c>
      <c r="H15" s="136"/>
      <c r="I15" s="5"/>
      <c r="J15" s="36"/>
      <c r="K15" s="1"/>
      <c r="L15" s="1"/>
    </row>
    <row r="16" spans="1:12" x14ac:dyDescent="0.3">
      <c r="A16" s="34">
        <v>3</v>
      </c>
      <c r="B16" s="205" t="s">
        <v>300</v>
      </c>
      <c r="C16" s="206"/>
      <c r="D16" s="57">
        <v>0.05</v>
      </c>
      <c r="E16" s="162">
        <f>E14*D16</f>
        <v>0</v>
      </c>
      <c r="F16" s="127">
        <f t="shared" si="0"/>
        <v>0</v>
      </c>
      <c r="G16" s="253">
        <f>F16+F17</f>
        <v>0</v>
      </c>
      <c r="H16" s="33"/>
      <c r="I16" s="37"/>
      <c r="J16" s="37"/>
      <c r="K16" s="1"/>
      <c r="L16" s="1"/>
    </row>
    <row r="17" spans="1:12" x14ac:dyDescent="0.3">
      <c r="A17" s="34">
        <v>4</v>
      </c>
      <c r="B17" s="205" t="s">
        <v>374</v>
      </c>
      <c r="C17" s="206"/>
      <c r="D17" s="57">
        <v>0.05</v>
      </c>
      <c r="E17" s="162">
        <f>E15*D17</f>
        <v>0</v>
      </c>
      <c r="F17" s="127">
        <f t="shared" si="0"/>
        <v>0</v>
      </c>
      <c r="G17" s="253"/>
      <c r="H17" s="33"/>
      <c r="I17" s="37"/>
      <c r="J17" s="37"/>
      <c r="K17" s="1"/>
      <c r="L17" s="1"/>
    </row>
    <row r="18" spans="1:12" x14ac:dyDescent="0.3">
      <c r="A18" s="165">
        <v>5</v>
      </c>
      <c r="B18" s="244" t="s">
        <v>315</v>
      </c>
      <c r="C18" s="245"/>
      <c r="D18" s="137"/>
      <c r="E18" s="138"/>
      <c r="F18" s="139"/>
      <c r="G18" s="140"/>
      <c r="H18" s="158"/>
      <c r="I18" s="37"/>
      <c r="J18" s="37"/>
      <c r="K18" s="1"/>
      <c r="L18" s="1"/>
    </row>
    <row r="19" spans="1:12" x14ac:dyDescent="0.3">
      <c r="A19" s="134" t="s">
        <v>316</v>
      </c>
      <c r="B19" s="246" t="s">
        <v>295</v>
      </c>
      <c r="C19" s="247"/>
      <c r="D19" s="135" t="s">
        <v>319</v>
      </c>
      <c r="E19" s="147"/>
      <c r="F19" s="163">
        <f>E19*1.15</f>
        <v>0</v>
      </c>
      <c r="G19" s="254">
        <f>F19+F20+F21</f>
        <v>0</v>
      </c>
      <c r="H19" s="33"/>
      <c r="I19" s="37"/>
      <c r="J19" s="37"/>
      <c r="K19" s="1"/>
      <c r="L19" s="1"/>
    </row>
    <row r="20" spans="1:12" x14ac:dyDescent="0.3">
      <c r="A20" s="134" t="s">
        <v>317</v>
      </c>
      <c r="B20" s="208" t="s">
        <v>318</v>
      </c>
      <c r="C20" s="209"/>
      <c r="D20" s="135" t="s">
        <v>319</v>
      </c>
      <c r="E20" s="147"/>
      <c r="F20" s="163">
        <f>E20*1.15</f>
        <v>0</v>
      </c>
      <c r="G20" s="251"/>
      <c r="H20" s="33"/>
      <c r="I20" s="37"/>
      <c r="J20" s="37"/>
      <c r="K20" s="1"/>
      <c r="L20" s="1"/>
    </row>
    <row r="21" spans="1:12" x14ac:dyDescent="0.3">
      <c r="A21" s="134" t="s">
        <v>380</v>
      </c>
      <c r="B21" s="206"/>
      <c r="C21" s="206"/>
      <c r="D21" s="135" t="s">
        <v>319</v>
      </c>
      <c r="E21" s="147"/>
      <c r="F21" s="163">
        <f>E21*1.15</f>
        <v>0</v>
      </c>
      <c r="G21" s="252"/>
      <c r="H21" s="33"/>
      <c r="I21" s="37"/>
      <c r="J21" s="37"/>
      <c r="K21" s="1"/>
    </row>
    <row r="22" spans="1:12" ht="16.5" thickBot="1" x14ac:dyDescent="0.35">
      <c r="A22" s="214" t="s">
        <v>81</v>
      </c>
      <c r="B22" s="215"/>
      <c r="C22" s="215"/>
      <c r="D22" s="216"/>
      <c r="E22" s="117">
        <f>SUM(E14:E21)</f>
        <v>0</v>
      </c>
      <c r="F22" s="117">
        <f>SUM(F14:F21)</f>
        <v>0</v>
      </c>
      <c r="G22" s="166"/>
      <c r="H22" s="158"/>
      <c r="I22" s="132"/>
      <c r="J22" s="37"/>
      <c r="K22" s="1"/>
    </row>
    <row r="23" spans="1:12" ht="16.5" thickBot="1" x14ac:dyDescent="0.35">
      <c r="A23" s="121" t="s">
        <v>302</v>
      </c>
      <c r="B23" s="39"/>
      <c r="C23" s="27"/>
      <c r="D23" s="40"/>
      <c r="E23" s="122"/>
      <c r="F23" s="115"/>
      <c r="G23" s="27"/>
      <c r="H23" s="133"/>
      <c r="I23" s="132"/>
      <c r="J23" s="37"/>
      <c r="K23" s="1"/>
    </row>
    <row r="24" spans="1:12" ht="16.5" thickBot="1" x14ac:dyDescent="0.35">
      <c r="A24" s="41" t="s">
        <v>82</v>
      </c>
      <c r="B24" s="42"/>
      <c r="C24" s="9" t="s">
        <v>83</v>
      </c>
      <c r="D24" s="43" t="s">
        <v>80</v>
      </c>
      <c r="E24" s="44" t="s">
        <v>6</v>
      </c>
      <c r="F24" s="130" t="s">
        <v>311</v>
      </c>
      <c r="G24" s="131" t="s">
        <v>301</v>
      </c>
      <c r="H24" s="33"/>
      <c r="I24" s="132"/>
      <c r="J24" s="37"/>
      <c r="K24" s="1"/>
    </row>
    <row r="25" spans="1:12" x14ac:dyDescent="0.3">
      <c r="A25" s="45">
        <v>1</v>
      </c>
      <c r="B25" s="46" t="s">
        <v>84</v>
      </c>
      <c r="C25" s="47">
        <v>2026</v>
      </c>
      <c r="D25" s="35">
        <v>0.03</v>
      </c>
      <c r="E25" s="164">
        <f>E22*D25</f>
        <v>0</v>
      </c>
      <c r="F25" s="126">
        <f>E25*1.15</f>
        <v>0</v>
      </c>
      <c r="G25" s="250">
        <f>F25+F26+F27+F28</f>
        <v>0</v>
      </c>
      <c r="H25" s="133"/>
      <c r="I25" s="132"/>
      <c r="J25" s="37"/>
      <c r="K25" s="1"/>
    </row>
    <row r="26" spans="1:12" x14ac:dyDescent="0.3">
      <c r="A26" s="45">
        <v>2</v>
      </c>
      <c r="B26" s="46" t="s">
        <v>85</v>
      </c>
      <c r="C26" s="47">
        <f>C25+1</f>
        <v>2027</v>
      </c>
      <c r="D26" s="35">
        <v>0.03</v>
      </c>
      <c r="E26" s="164">
        <f>(E25+$E$22)*D26</f>
        <v>0</v>
      </c>
      <c r="F26" s="127">
        <f>E26*1.15</f>
        <v>0</v>
      </c>
      <c r="G26" s="251"/>
      <c r="H26" s="33"/>
      <c r="I26" s="132"/>
      <c r="J26" s="37"/>
      <c r="K26" s="1"/>
    </row>
    <row r="27" spans="1:12" x14ac:dyDescent="0.3">
      <c r="A27" s="45">
        <v>3</v>
      </c>
      <c r="B27" s="46" t="s">
        <v>86</v>
      </c>
      <c r="C27" s="47">
        <f t="shared" ref="C27:C28" si="1">C26+1</f>
        <v>2028</v>
      </c>
      <c r="D27" s="35">
        <v>0.03</v>
      </c>
      <c r="E27" s="164">
        <f>(E22+E25+E26)*D27</f>
        <v>0</v>
      </c>
      <c r="F27" s="127">
        <f t="shared" ref="F27:F28" si="2">E27*1.15</f>
        <v>0</v>
      </c>
      <c r="G27" s="251"/>
      <c r="H27" s="33"/>
      <c r="I27" s="132"/>
      <c r="J27" s="37"/>
      <c r="K27" s="1"/>
    </row>
    <row r="28" spans="1:12" x14ac:dyDescent="0.3">
      <c r="A28" s="45">
        <v>4</v>
      </c>
      <c r="B28" s="46" t="s">
        <v>87</v>
      </c>
      <c r="C28" s="47">
        <f t="shared" si="1"/>
        <v>2029</v>
      </c>
      <c r="D28" s="35">
        <v>0.03</v>
      </c>
      <c r="E28" s="164">
        <f>(E27+E26+E25+E22)*D28</f>
        <v>0</v>
      </c>
      <c r="F28" s="127">
        <f t="shared" si="2"/>
        <v>0</v>
      </c>
      <c r="G28" s="252"/>
      <c r="H28" s="33"/>
      <c r="I28" s="132"/>
      <c r="J28" s="37"/>
      <c r="K28" s="1"/>
    </row>
    <row r="29" spans="1:12" ht="16.5" thickBot="1" x14ac:dyDescent="0.35">
      <c r="A29" s="214" t="s">
        <v>88</v>
      </c>
      <c r="B29" s="215"/>
      <c r="C29" s="215"/>
      <c r="D29" s="216"/>
      <c r="E29" s="169">
        <f>SUM(E25:E28)</f>
        <v>0</v>
      </c>
      <c r="F29" s="170">
        <f>E29*1.15</f>
        <v>0</v>
      </c>
      <c r="G29" s="167"/>
      <c r="H29" s="33"/>
      <c r="I29" s="37"/>
      <c r="J29" s="37"/>
      <c r="K29" s="1"/>
    </row>
    <row r="30" spans="1:12" ht="16.5" thickBot="1" x14ac:dyDescent="0.35">
      <c r="A30" s="38"/>
      <c r="B30" s="39"/>
      <c r="C30" s="27"/>
      <c r="D30" s="40"/>
      <c r="E30" s="37"/>
      <c r="F30" s="1"/>
      <c r="G30" s="6"/>
      <c r="H30" s="7"/>
      <c r="I30" s="8"/>
      <c r="J30" s="8"/>
      <c r="K30" s="1"/>
    </row>
    <row r="31" spans="1:12" x14ac:dyDescent="0.3">
      <c r="A31" s="248" t="s">
        <v>104</v>
      </c>
      <c r="B31" s="249"/>
      <c r="C31" s="249"/>
      <c r="D31" s="249"/>
      <c r="E31" s="171">
        <f>E22+E29</f>
        <v>0</v>
      </c>
      <c r="F31" s="1"/>
      <c r="G31" s="114"/>
      <c r="H31" s="33"/>
      <c r="I31" s="37"/>
      <c r="J31" s="37"/>
      <c r="K31" s="1"/>
    </row>
    <row r="32" spans="1:12" x14ac:dyDescent="0.3">
      <c r="A32" s="225" t="s">
        <v>105</v>
      </c>
      <c r="B32" s="226"/>
      <c r="C32" s="226"/>
      <c r="D32" s="226" t="s">
        <v>105</v>
      </c>
      <c r="E32" s="172">
        <f>E31*0.15</f>
        <v>0</v>
      </c>
      <c r="F32" s="27"/>
      <c r="G32" s="1"/>
      <c r="H32" s="27"/>
      <c r="I32" s="33"/>
      <c r="J32" s="37"/>
      <c r="K32" s="27"/>
    </row>
    <row r="33" spans="1:11" ht="15.75" customHeight="1" thickBot="1" x14ac:dyDescent="0.35">
      <c r="A33" s="227" t="s">
        <v>106</v>
      </c>
      <c r="B33" s="228"/>
      <c r="C33" s="228"/>
      <c r="D33" s="228" t="s">
        <v>105</v>
      </c>
      <c r="E33" s="169">
        <f>E32+E31</f>
        <v>0</v>
      </c>
      <c r="F33" s="240" t="s">
        <v>381</v>
      </c>
      <c r="G33" s="241"/>
      <c r="H33" s="168"/>
      <c r="I33" s="33"/>
      <c r="J33" s="37"/>
      <c r="K33" s="27"/>
    </row>
    <row r="34" spans="1:11" x14ac:dyDescent="0.3">
      <c r="C34" s="1"/>
      <c r="D34" s="10"/>
      <c r="E34" s="1"/>
      <c r="F34" s="1"/>
      <c r="G34" s="1"/>
      <c r="H34" s="1"/>
      <c r="I34" s="1"/>
      <c r="J34" s="1"/>
      <c r="K34" s="1"/>
    </row>
    <row r="35" spans="1:11" ht="16.5" thickBot="1" x14ac:dyDescent="0.35">
      <c r="A35" s="25" t="s">
        <v>89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39.6" customHeight="1" x14ac:dyDescent="0.3">
      <c r="A36" s="229" t="s">
        <v>90</v>
      </c>
      <c r="B36" s="230"/>
      <c r="C36" s="230"/>
      <c r="D36" s="230" t="s">
        <v>91</v>
      </c>
      <c r="E36" s="230"/>
      <c r="F36" s="49" t="s">
        <v>92</v>
      </c>
      <c r="G36" s="1"/>
      <c r="H36" s="1"/>
      <c r="I36" s="1"/>
      <c r="J36" s="1"/>
      <c r="K36" s="1"/>
    </row>
    <row r="37" spans="1:11" x14ac:dyDescent="0.3">
      <c r="A37" s="233" t="s">
        <v>93</v>
      </c>
      <c r="B37" s="198"/>
      <c r="C37" s="198"/>
      <c r="D37" s="198" t="s">
        <v>94</v>
      </c>
      <c r="E37" s="198"/>
      <c r="F37" s="50">
        <v>0.05</v>
      </c>
    </row>
    <row r="38" spans="1:11" x14ac:dyDescent="0.3">
      <c r="A38" s="233"/>
      <c r="B38" s="198"/>
      <c r="C38" s="198"/>
      <c r="D38" s="198" t="s">
        <v>95</v>
      </c>
      <c r="E38" s="198"/>
      <c r="F38" s="50">
        <v>0.04</v>
      </c>
    </row>
    <row r="39" spans="1:11" x14ac:dyDescent="0.3">
      <c r="A39" s="233"/>
      <c r="B39" s="198"/>
      <c r="C39" s="198"/>
      <c r="D39" s="198" t="s">
        <v>96</v>
      </c>
      <c r="E39" s="198"/>
      <c r="F39" s="50">
        <v>0.03</v>
      </c>
    </row>
    <row r="40" spans="1:11" x14ac:dyDescent="0.3">
      <c r="A40" s="217" t="s">
        <v>97</v>
      </c>
      <c r="B40" s="218"/>
      <c r="C40" s="218"/>
      <c r="D40" s="212" t="s">
        <v>98</v>
      </c>
      <c r="E40" s="213"/>
      <c r="F40" s="51">
        <v>0.1</v>
      </c>
    </row>
    <row r="41" spans="1:11" x14ac:dyDescent="0.3">
      <c r="A41" s="219" t="s">
        <v>303</v>
      </c>
      <c r="B41" s="220"/>
      <c r="C41" s="221"/>
      <c r="D41" s="198" t="s">
        <v>99</v>
      </c>
      <c r="E41" s="198"/>
      <c r="F41" s="50">
        <v>0.1</v>
      </c>
    </row>
    <row r="42" spans="1:11" x14ac:dyDescent="0.3">
      <c r="A42" s="222"/>
      <c r="B42" s="223"/>
      <c r="C42" s="224"/>
      <c r="D42" s="198" t="s">
        <v>100</v>
      </c>
      <c r="E42" s="198"/>
      <c r="F42" s="50">
        <v>0.08</v>
      </c>
    </row>
    <row r="43" spans="1:11" x14ac:dyDescent="0.3">
      <c r="A43" s="234" t="s">
        <v>101</v>
      </c>
      <c r="B43" s="235"/>
      <c r="C43" s="236"/>
      <c r="D43" s="218" t="s">
        <v>99</v>
      </c>
      <c r="E43" s="218"/>
      <c r="F43" s="51">
        <v>0.15</v>
      </c>
    </row>
    <row r="44" spans="1:11" x14ac:dyDescent="0.3">
      <c r="A44" s="237"/>
      <c r="B44" s="238"/>
      <c r="C44" s="239"/>
      <c r="D44" s="218" t="s">
        <v>100</v>
      </c>
      <c r="E44" s="218"/>
      <c r="F44" s="51">
        <v>0.1</v>
      </c>
    </row>
    <row r="45" spans="1:11" x14ac:dyDescent="0.3">
      <c r="A45" s="233" t="s">
        <v>102</v>
      </c>
      <c r="B45" s="198"/>
      <c r="C45" s="198"/>
      <c r="D45" s="198" t="s">
        <v>98</v>
      </c>
      <c r="E45" s="198"/>
      <c r="F45" s="50">
        <v>0.1</v>
      </c>
    </row>
    <row r="46" spans="1:11" ht="16.5" thickBot="1" x14ac:dyDescent="0.35">
      <c r="A46" s="231" t="s">
        <v>103</v>
      </c>
      <c r="B46" s="232"/>
      <c r="C46" s="232"/>
      <c r="D46" s="232" t="s">
        <v>98</v>
      </c>
      <c r="E46" s="232"/>
      <c r="F46" s="52">
        <v>0.1</v>
      </c>
    </row>
  </sheetData>
  <mergeCells count="45">
    <mergeCell ref="F33:G33"/>
    <mergeCell ref="D6:E6"/>
    <mergeCell ref="F6:G6"/>
    <mergeCell ref="D39:E39"/>
    <mergeCell ref="B18:C18"/>
    <mergeCell ref="B19:C19"/>
    <mergeCell ref="B16:C16"/>
    <mergeCell ref="A37:C39"/>
    <mergeCell ref="D37:E37"/>
    <mergeCell ref="D38:E38"/>
    <mergeCell ref="A31:D31"/>
    <mergeCell ref="B21:C21"/>
    <mergeCell ref="D36:E36"/>
    <mergeCell ref="G25:G28"/>
    <mergeCell ref="G16:G17"/>
    <mergeCell ref="G19:G21"/>
    <mergeCell ref="A46:C46"/>
    <mergeCell ref="D46:E46"/>
    <mergeCell ref="A45:C45"/>
    <mergeCell ref="D45:E45"/>
    <mergeCell ref="D44:E44"/>
    <mergeCell ref="A43:C44"/>
    <mergeCell ref="D43:E43"/>
    <mergeCell ref="A41:C42"/>
    <mergeCell ref="A32:D32"/>
    <mergeCell ref="A29:D29"/>
    <mergeCell ref="A33:D33"/>
    <mergeCell ref="A36:C36"/>
    <mergeCell ref="D41:E41"/>
    <mergeCell ref="A1:C1"/>
    <mergeCell ref="D42:E42"/>
    <mergeCell ref="D1:G1"/>
    <mergeCell ref="B14:C14"/>
    <mergeCell ref="D7:E7"/>
    <mergeCell ref="A13:C13"/>
    <mergeCell ref="B15:C15"/>
    <mergeCell ref="B17:C17"/>
    <mergeCell ref="D4:E4"/>
    <mergeCell ref="B20:C20"/>
    <mergeCell ref="F4:G4"/>
    <mergeCell ref="D5:E5"/>
    <mergeCell ref="F5:G5"/>
    <mergeCell ref="D40:E40"/>
    <mergeCell ref="A22:D22"/>
    <mergeCell ref="A40:C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7"/>
  <sheetViews>
    <sheetView workbookViewId="0">
      <pane ySplit="1" topLeftCell="A2" activePane="bottomLeft" state="frozen"/>
      <selection pane="bottomLeft" activeCell="G10" sqref="G10"/>
    </sheetView>
  </sheetViews>
  <sheetFormatPr defaultRowHeight="15.75" x14ac:dyDescent="0.3"/>
  <cols>
    <col min="1" max="1" width="4.33203125" bestFit="1" customWidth="1"/>
    <col min="2" max="2" width="4.109375" bestFit="1" customWidth="1"/>
    <col min="3" max="3" width="64.6640625" customWidth="1"/>
    <col min="4" max="4" width="15.88671875" bestFit="1" customWidth="1"/>
    <col min="5" max="5" width="6.88671875" bestFit="1" customWidth="1"/>
    <col min="6" max="6" width="13.33203125" customWidth="1"/>
    <col min="7" max="7" width="13.33203125" style="98" customWidth="1"/>
  </cols>
  <sheetData>
    <row r="1" spans="1:7" ht="16.5" thickBot="1" x14ac:dyDescent="0.35">
      <c r="A1" s="81" t="s">
        <v>0</v>
      </c>
      <c r="B1" s="83" t="s">
        <v>1</v>
      </c>
      <c r="C1" s="82" t="s">
        <v>2</v>
      </c>
      <c r="D1" s="82" t="s">
        <v>3</v>
      </c>
      <c r="E1" s="83" t="s">
        <v>4</v>
      </c>
      <c r="F1" s="83" t="s">
        <v>5</v>
      </c>
      <c r="G1" s="179" t="s">
        <v>6</v>
      </c>
    </row>
    <row r="2" spans="1:7" x14ac:dyDescent="0.3">
      <c r="A2" s="65">
        <v>1005</v>
      </c>
      <c r="B2" s="66"/>
      <c r="C2" s="67" t="s">
        <v>331</v>
      </c>
      <c r="D2" s="77"/>
      <c r="E2" s="78"/>
      <c r="F2" s="78"/>
      <c r="G2" s="91"/>
    </row>
    <row r="3" spans="1:7" x14ac:dyDescent="0.3">
      <c r="A3" s="143">
        <v>1005</v>
      </c>
      <c r="B3" s="13">
        <v>1</v>
      </c>
      <c r="C3" s="118" t="s">
        <v>107</v>
      </c>
      <c r="D3" s="118" t="s">
        <v>7</v>
      </c>
      <c r="E3" s="142">
        <v>1</v>
      </c>
      <c r="F3" s="142"/>
      <c r="G3" s="93">
        <f>E3*F3</f>
        <v>0</v>
      </c>
    </row>
    <row r="4" spans="1:7" x14ac:dyDescent="0.3">
      <c r="A4" s="143">
        <v>1005</v>
      </c>
      <c r="B4" s="13">
        <v>2</v>
      </c>
      <c r="C4" s="118" t="s">
        <v>324</v>
      </c>
      <c r="D4" s="118" t="s">
        <v>9</v>
      </c>
      <c r="E4" s="142">
        <v>1</v>
      </c>
      <c r="F4" s="142"/>
      <c r="G4" s="93">
        <f>E4*F4</f>
        <v>0</v>
      </c>
    </row>
    <row r="5" spans="1:7" ht="16.5" thickBot="1" x14ac:dyDescent="0.35">
      <c r="A5" s="71">
        <v>1005</v>
      </c>
      <c r="B5" s="72">
        <v>3</v>
      </c>
      <c r="C5" s="141" t="s">
        <v>325</v>
      </c>
      <c r="D5" s="74" t="s">
        <v>9</v>
      </c>
      <c r="E5" s="75">
        <v>1</v>
      </c>
      <c r="F5" s="75"/>
      <c r="G5" s="92">
        <f t="shared" ref="G5:G66" si="0">F5*E5</f>
        <v>0</v>
      </c>
    </row>
    <row r="6" spans="1:7" x14ac:dyDescent="0.3">
      <c r="A6" s="65">
        <v>1010</v>
      </c>
      <c r="B6" s="66"/>
      <c r="C6" s="67" t="s">
        <v>8</v>
      </c>
      <c r="D6" s="68"/>
      <c r="E6" s="69"/>
      <c r="F6" s="69"/>
      <c r="G6" s="91"/>
    </row>
    <row r="7" spans="1:7" ht="42" customHeight="1" thickBot="1" x14ac:dyDescent="0.35">
      <c r="A7" s="71">
        <v>1010</v>
      </c>
      <c r="B7" s="72">
        <v>1</v>
      </c>
      <c r="C7" s="144" t="s">
        <v>326</v>
      </c>
      <c r="D7" s="74" t="s">
        <v>9</v>
      </c>
      <c r="E7" s="75">
        <v>1</v>
      </c>
      <c r="F7" s="75"/>
      <c r="G7" s="92">
        <f t="shared" si="0"/>
        <v>0</v>
      </c>
    </row>
    <row r="8" spans="1:7" x14ac:dyDescent="0.3">
      <c r="A8" s="65">
        <v>1020</v>
      </c>
      <c r="B8" s="66"/>
      <c r="C8" s="67" t="s">
        <v>330</v>
      </c>
      <c r="D8" s="68"/>
      <c r="E8" s="69"/>
      <c r="F8" s="69"/>
      <c r="G8" s="91"/>
    </row>
    <row r="9" spans="1:7" x14ac:dyDescent="0.3">
      <c r="A9" s="70">
        <v>1020</v>
      </c>
      <c r="B9" s="13">
        <v>1</v>
      </c>
      <c r="C9" s="17" t="s">
        <v>108</v>
      </c>
      <c r="D9" s="14" t="s">
        <v>9</v>
      </c>
      <c r="E9" s="21">
        <v>1</v>
      </c>
      <c r="F9" s="23"/>
      <c r="G9" s="93">
        <f t="shared" si="0"/>
        <v>0</v>
      </c>
    </row>
    <row r="10" spans="1:7" x14ac:dyDescent="0.3">
      <c r="A10" s="70">
        <v>1020</v>
      </c>
      <c r="B10" s="13">
        <v>2</v>
      </c>
      <c r="C10" s="17" t="s">
        <v>109</v>
      </c>
      <c r="D10" s="14" t="s">
        <v>9</v>
      </c>
      <c r="E10" s="21">
        <v>1</v>
      </c>
      <c r="F10" s="23"/>
      <c r="G10" s="93">
        <f t="shared" si="0"/>
        <v>0</v>
      </c>
    </row>
    <row r="11" spans="1:7" x14ac:dyDescent="0.3">
      <c r="A11" s="70">
        <v>1020</v>
      </c>
      <c r="B11" s="13">
        <v>3</v>
      </c>
      <c r="C11" s="17" t="s">
        <v>110</v>
      </c>
      <c r="D11" s="14" t="s">
        <v>9</v>
      </c>
      <c r="E11" s="21">
        <v>1</v>
      </c>
      <c r="F11" s="21"/>
      <c r="G11" s="93">
        <f t="shared" si="0"/>
        <v>0</v>
      </c>
    </row>
    <row r="12" spans="1:7" x14ac:dyDescent="0.3">
      <c r="A12" s="70">
        <v>1020</v>
      </c>
      <c r="B12" s="13">
        <v>4</v>
      </c>
      <c r="C12" s="118" t="s">
        <v>327</v>
      </c>
      <c r="D12" s="14" t="s">
        <v>9</v>
      </c>
      <c r="E12" s="21">
        <v>1</v>
      </c>
      <c r="F12" s="21"/>
      <c r="G12" s="93">
        <f t="shared" si="0"/>
        <v>0</v>
      </c>
    </row>
    <row r="13" spans="1:7" x14ac:dyDescent="0.3">
      <c r="A13" s="70">
        <v>1020</v>
      </c>
      <c r="B13" s="13">
        <v>5</v>
      </c>
      <c r="C13" s="118" t="s">
        <v>328</v>
      </c>
      <c r="D13" s="14" t="s">
        <v>9</v>
      </c>
      <c r="E13" s="21">
        <v>1</v>
      </c>
      <c r="F13" s="21"/>
      <c r="G13" s="93">
        <f t="shared" si="0"/>
        <v>0</v>
      </c>
    </row>
    <row r="14" spans="1:7" ht="16.5" thickBot="1" x14ac:dyDescent="0.35">
      <c r="A14" s="70">
        <v>1020</v>
      </c>
      <c r="B14" s="13">
        <v>6</v>
      </c>
      <c r="C14" s="17" t="s">
        <v>111</v>
      </c>
      <c r="D14" s="14" t="s">
        <v>9</v>
      </c>
      <c r="E14" s="21">
        <v>1</v>
      </c>
      <c r="F14" s="21"/>
      <c r="G14" s="93">
        <f t="shared" si="0"/>
        <v>0</v>
      </c>
    </row>
    <row r="15" spans="1:7" x14ac:dyDescent="0.3">
      <c r="A15" s="65">
        <v>1500</v>
      </c>
      <c r="B15" s="66"/>
      <c r="C15" s="67" t="s">
        <v>329</v>
      </c>
      <c r="D15" s="68"/>
      <c r="E15" s="69"/>
      <c r="F15" s="69"/>
      <c r="G15" s="91"/>
    </row>
    <row r="16" spans="1:7" ht="16.5" thickBot="1" x14ac:dyDescent="0.35">
      <c r="A16" s="71">
        <v>1500</v>
      </c>
      <c r="B16" s="72">
        <v>1</v>
      </c>
      <c r="C16" s="74" t="s">
        <v>112</v>
      </c>
      <c r="D16" s="74" t="s">
        <v>9</v>
      </c>
      <c r="E16" s="75">
        <v>1</v>
      </c>
      <c r="F16" s="75"/>
      <c r="G16" s="92">
        <f t="shared" si="0"/>
        <v>0</v>
      </c>
    </row>
    <row r="17" spans="1:7" x14ac:dyDescent="0.3">
      <c r="A17" s="65">
        <v>1560</v>
      </c>
      <c r="B17" s="66"/>
      <c r="C17" s="67" t="s">
        <v>10</v>
      </c>
      <c r="D17" s="68"/>
      <c r="E17" s="69"/>
      <c r="F17" s="69"/>
      <c r="G17" s="91"/>
    </row>
    <row r="18" spans="1:7" ht="16.5" thickBot="1" x14ac:dyDescent="0.35">
      <c r="A18" s="71">
        <v>1560</v>
      </c>
      <c r="B18" s="72">
        <v>1</v>
      </c>
      <c r="C18" s="74" t="s">
        <v>113</v>
      </c>
      <c r="D18" s="74" t="s">
        <v>11</v>
      </c>
      <c r="E18" s="75">
        <v>1</v>
      </c>
      <c r="F18" s="75"/>
      <c r="G18" s="92">
        <f t="shared" si="0"/>
        <v>0</v>
      </c>
    </row>
    <row r="19" spans="1:7" x14ac:dyDescent="0.3">
      <c r="A19" s="65">
        <v>1570</v>
      </c>
      <c r="B19" s="66"/>
      <c r="C19" s="67" t="s">
        <v>12</v>
      </c>
      <c r="D19" s="68"/>
      <c r="E19" s="69"/>
      <c r="F19" s="69"/>
      <c r="G19" s="91"/>
    </row>
    <row r="20" spans="1:7" x14ac:dyDescent="0.3">
      <c r="A20" s="70">
        <v>1570</v>
      </c>
      <c r="B20" s="13">
        <v>1</v>
      </c>
      <c r="C20" s="14" t="s">
        <v>114</v>
      </c>
      <c r="D20" s="14" t="s">
        <v>13</v>
      </c>
      <c r="E20" s="21">
        <v>1</v>
      </c>
      <c r="F20" s="21"/>
      <c r="G20" s="93">
        <f t="shared" si="0"/>
        <v>0</v>
      </c>
    </row>
    <row r="21" spans="1:7" x14ac:dyDescent="0.3">
      <c r="A21" s="70">
        <v>1570</v>
      </c>
      <c r="B21" s="13">
        <v>2</v>
      </c>
      <c r="C21" s="17" t="s">
        <v>144</v>
      </c>
      <c r="D21" s="14" t="s">
        <v>9</v>
      </c>
      <c r="E21" s="21">
        <v>1</v>
      </c>
      <c r="F21" s="21"/>
      <c r="G21" s="93">
        <f t="shared" si="0"/>
        <v>0</v>
      </c>
    </row>
    <row r="22" spans="1:7" ht="16.5" thickBot="1" x14ac:dyDescent="0.35">
      <c r="A22" s="71">
        <v>1570</v>
      </c>
      <c r="B22" s="72">
        <v>3</v>
      </c>
      <c r="C22" s="73" t="s">
        <v>251</v>
      </c>
      <c r="D22" s="74" t="s">
        <v>9</v>
      </c>
      <c r="E22" s="75">
        <v>1</v>
      </c>
      <c r="F22" s="75"/>
      <c r="G22" s="92">
        <f t="shared" si="0"/>
        <v>0</v>
      </c>
    </row>
    <row r="23" spans="1:7" x14ac:dyDescent="0.3">
      <c r="A23" s="65">
        <v>1580</v>
      </c>
      <c r="B23" s="66"/>
      <c r="C23" s="67" t="s">
        <v>14</v>
      </c>
      <c r="D23" s="68"/>
      <c r="E23" s="69"/>
      <c r="F23" s="69"/>
      <c r="G23" s="91"/>
    </row>
    <row r="24" spans="1:7" x14ac:dyDescent="0.3">
      <c r="A24" s="70">
        <v>1580</v>
      </c>
      <c r="B24" s="13">
        <v>1</v>
      </c>
      <c r="C24" s="17" t="s">
        <v>115</v>
      </c>
      <c r="D24" s="14" t="s">
        <v>9</v>
      </c>
      <c r="E24" s="21">
        <v>1</v>
      </c>
      <c r="F24" s="21"/>
      <c r="G24" s="93">
        <f t="shared" si="0"/>
        <v>0</v>
      </c>
    </row>
    <row r="25" spans="1:7" x14ac:dyDescent="0.3">
      <c r="A25" s="70">
        <v>1580</v>
      </c>
      <c r="B25" s="13">
        <v>2</v>
      </c>
      <c r="C25" s="17" t="s">
        <v>145</v>
      </c>
      <c r="D25" s="14" t="s">
        <v>9</v>
      </c>
      <c r="E25" s="21">
        <v>1</v>
      </c>
      <c r="F25" s="21"/>
      <c r="G25" s="93">
        <f t="shared" si="0"/>
        <v>0</v>
      </c>
    </row>
    <row r="26" spans="1:7" ht="16.5" thickBot="1" x14ac:dyDescent="0.35">
      <c r="A26" s="71">
        <v>1580</v>
      </c>
      <c r="B26" s="72">
        <v>3</v>
      </c>
      <c r="C26" s="76" t="s">
        <v>146</v>
      </c>
      <c r="D26" s="74" t="s">
        <v>9</v>
      </c>
      <c r="E26" s="75">
        <v>1</v>
      </c>
      <c r="F26" s="75"/>
      <c r="G26" s="92">
        <f t="shared" si="0"/>
        <v>0</v>
      </c>
    </row>
    <row r="27" spans="1:7" x14ac:dyDescent="0.3">
      <c r="A27" s="65">
        <v>1582</v>
      </c>
      <c r="B27" s="66"/>
      <c r="C27" s="67" t="s">
        <v>15</v>
      </c>
      <c r="D27" s="68"/>
      <c r="E27" s="69"/>
      <c r="F27" s="69"/>
      <c r="G27" s="91"/>
    </row>
    <row r="28" spans="1:7" x14ac:dyDescent="0.3">
      <c r="A28" s="70">
        <v>1582</v>
      </c>
      <c r="B28" s="13">
        <v>1.1000000000000001</v>
      </c>
      <c r="C28" s="17" t="s">
        <v>252</v>
      </c>
      <c r="D28" s="14" t="s">
        <v>16</v>
      </c>
      <c r="E28" s="21">
        <v>1</v>
      </c>
      <c r="F28" s="21"/>
      <c r="G28" s="93">
        <f t="shared" si="0"/>
        <v>0</v>
      </c>
    </row>
    <row r="29" spans="1:7" x14ac:dyDescent="0.3">
      <c r="A29" s="70">
        <v>1582</v>
      </c>
      <c r="B29" s="13">
        <v>1.2</v>
      </c>
      <c r="C29" s="17" t="s">
        <v>253</v>
      </c>
      <c r="D29" s="14" t="s">
        <v>16</v>
      </c>
      <c r="E29" s="21">
        <v>1</v>
      </c>
      <c r="F29" s="21"/>
      <c r="G29" s="93">
        <f t="shared" si="0"/>
        <v>0</v>
      </c>
    </row>
    <row r="30" spans="1:7" x14ac:dyDescent="0.3">
      <c r="A30" s="70">
        <v>1582</v>
      </c>
      <c r="B30" s="13">
        <v>1.3</v>
      </c>
      <c r="C30" s="14" t="s">
        <v>248</v>
      </c>
      <c r="D30" s="14" t="s">
        <v>16</v>
      </c>
      <c r="E30" s="21">
        <v>1</v>
      </c>
      <c r="F30" s="21"/>
      <c r="G30" s="93">
        <f t="shared" si="0"/>
        <v>0</v>
      </c>
    </row>
    <row r="31" spans="1:7" x14ac:dyDescent="0.3">
      <c r="A31" s="70">
        <v>1582</v>
      </c>
      <c r="B31" s="13">
        <v>1.4</v>
      </c>
      <c r="C31" s="14" t="s">
        <v>250</v>
      </c>
      <c r="D31" s="14" t="s">
        <v>16</v>
      </c>
      <c r="E31" s="21">
        <v>1</v>
      </c>
      <c r="F31" s="21"/>
      <c r="G31" s="93">
        <f t="shared" si="0"/>
        <v>0</v>
      </c>
    </row>
    <row r="32" spans="1:7" ht="16.5" thickBot="1" x14ac:dyDescent="0.35">
      <c r="A32" s="71">
        <v>1582</v>
      </c>
      <c r="B32" s="72">
        <v>2</v>
      </c>
      <c r="C32" s="74" t="s">
        <v>146</v>
      </c>
      <c r="D32" s="74" t="s">
        <v>16</v>
      </c>
      <c r="E32" s="75">
        <v>1</v>
      </c>
      <c r="F32" s="75"/>
      <c r="G32" s="92">
        <f t="shared" si="0"/>
        <v>0</v>
      </c>
    </row>
    <row r="33" spans="1:7" x14ac:dyDescent="0.3">
      <c r="A33" s="65">
        <v>1710</v>
      </c>
      <c r="B33" s="66"/>
      <c r="C33" s="67" t="s">
        <v>17</v>
      </c>
      <c r="D33" s="68"/>
      <c r="E33" s="69"/>
      <c r="F33" s="69"/>
      <c r="G33" s="91"/>
    </row>
    <row r="34" spans="1:7" x14ac:dyDescent="0.3">
      <c r="A34" s="70">
        <v>1710</v>
      </c>
      <c r="B34" s="13">
        <v>1</v>
      </c>
      <c r="C34" s="14" t="s">
        <v>116</v>
      </c>
      <c r="D34" s="14" t="s">
        <v>11</v>
      </c>
      <c r="E34" s="21">
        <v>1</v>
      </c>
      <c r="F34" s="21"/>
      <c r="G34" s="93">
        <f t="shared" si="0"/>
        <v>0</v>
      </c>
    </row>
    <row r="35" spans="1:7" x14ac:dyDescent="0.3">
      <c r="A35" s="70">
        <v>1710</v>
      </c>
      <c r="B35" s="13">
        <v>2</v>
      </c>
      <c r="C35" s="14" t="s">
        <v>147</v>
      </c>
      <c r="D35" s="14" t="s">
        <v>11</v>
      </c>
      <c r="E35" s="21">
        <v>1</v>
      </c>
      <c r="F35" s="21"/>
      <c r="G35" s="93">
        <f t="shared" si="0"/>
        <v>0</v>
      </c>
    </row>
    <row r="36" spans="1:7" x14ac:dyDescent="0.3">
      <c r="A36" s="70">
        <v>1710</v>
      </c>
      <c r="B36" s="13">
        <v>3</v>
      </c>
      <c r="C36" s="14" t="s">
        <v>174</v>
      </c>
      <c r="D36" s="14" t="s">
        <v>11</v>
      </c>
      <c r="E36" s="21">
        <v>1</v>
      </c>
      <c r="F36" s="21"/>
      <c r="G36" s="93">
        <f t="shared" si="0"/>
        <v>0</v>
      </c>
    </row>
    <row r="37" spans="1:7" x14ac:dyDescent="0.3">
      <c r="A37" s="70">
        <v>1710</v>
      </c>
      <c r="B37" s="13">
        <v>4</v>
      </c>
      <c r="C37" s="14" t="s">
        <v>195</v>
      </c>
      <c r="D37" s="14" t="s">
        <v>18</v>
      </c>
      <c r="E37" s="21">
        <v>1</v>
      </c>
      <c r="F37" s="21"/>
      <c r="G37" s="93">
        <f t="shared" si="0"/>
        <v>0</v>
      </c>
    </row>
    <row r="38" spans="1:7" x14ac:dyDescent="0.3">
      <c r="A38" s="70">
        <v>1710</v>
      </c>
      <c r="B38" s="13">
        <v>5</v>
      </c>
      <c r="C38" s="14" t="s">
        <v>118</v>
      </c>
      <c r="D38" s="14" t="s">
        <v>19</v>
      </c>
      <c r="E38" s="21">
        <v>1</v>
      </c>
      <c r="F38" s="21"/>
      <c r="G38" s="93">
        <f t="shared" si="0"/>
        <v>0</v>
      </c>
    </row>
    <row r="39" spans="1:7" x14ac:dyDescent="0.3">
      <c r="A39" s="70">
        <v>1710</v>
      </c>
      <c r="B39" s="13">
        <v>6</v>
      </c>
      <c r="C39" s="14" t="s">
        <v>149</v>
      </c>
      <c r="D39" s="14" t="s">
        <v>19</v>
      </c>
      <c r="E39" s="21">
        <v>1</v>
      </c>
      <c r="F39" s="21"/>
      <c r="G39" s="93">
        <f t="shared" si="0"/>
        <v>0</v>
      </c>
    </row>
    <row r="40" spans="1:7" x14ac:dyDescent="0.3">
      <c r="A40" s="70">
        <v>1710</v>
      </c>
      <c r="B40" s="13">
        <v>7</v>
      </c>
      <c r="C40" s="14" t="s">
        <v>176</v>
      </c>
      <c r="D40" s="14" t="s">
        <v>19</v>
      </c>
      <c r="E40" s="21">
        <v>1</v>
      </c>
      <c r="F40" s="21"/>
      <c r="G40" s="93">
        <f t="shared" si="0"/>
        <v>0</v>
      </c>
    </row>
    <row r="41" spans="1:7" x14ac:dyDescent="0.3">
      <c r="A41" s="70">
        <v>1710</v>
      </c>
      <c r="B41" s="13">
        <v>8</v>
      </c>
      <c r="C41" s="17" t="s">
        <v>197</v>
      </c>
      <c r="D41" s="14" t="s">
        <v>19</v>
      </c>
      <c r="E41" s="21">
        <v>1</v>
      </c>
      <c r="F41" s="21"/>
      <c r="G41" s="93">
        <f t="shared" si="0"/>
        <v>0</v>
      </c>
    </row>
    <row r="42" spans="1:7" x14ac:dyDescent="0.3">
      <c r="A42" s="70">
        <v>1710</v>
      </c>
      <c r="B42" s="13">
        <v>9</v>
      </c>
      <c r="C42" s="17" t="s">
        <v>211</v>
      </c>
      <c r="D42" s="14" t="s">
        <v>19</v>
      </c>
      <c r="E42" s="21">
        <v>1</v>
      </c>
      <c r="F42" s="21"/>
      <c r="G42" s="93">
        <f t="shared" si="0"/>
        <v>0</v>
      </c>
    </row>
    <row r="43" spans="1:7" x14ac:dyDescent="0.3">
      <c r="A43" s="70">
        <v>1710</v>
      </c>
      <c r="B43" s="13">
        <v>10</v>
      </c>
      <c r="C43" s="17" t="s">
        <v>223</v>
      </c>
      <c r="D43" s="14" t="s">
        <v>19</v>
      </c>
      <c r="E43" s="21">
        <v>1</v>
      </c>
      <c r="F43" s="21"/>
      <c r="G43" s="93">
        <f t="shared" si="0"/>
        <v>0</v>
      </c>
    </row>
    <row r="44" spans="1:7" x14ac:dyDescent="0.3">
      <c r="A44" s="70">
        <v>1710</v>
      </c>
      <c r="B44" s="13">
        <v>11</v>
      </c>
      <c r="C44" s="17" t="s">
        <v>233</v>
      </c>
      <c r="D44" s="14" t="s">
        <v>19</v>
      </c>
      <c r="E44" s="21">
        <v>1</v>
      </c>
      <c r="F44" s="21"/>
      <c r="G44" s="93">
        <f t="shared" si="0"/>
        <v>0</v>
      </c>
    </row>
    <row r="45" spans="1:7" x14ac:dyDescent="0.3">
      <c r="A45" s="70">
        <v>1710</v>
      </c>
      <c r="B45" s="13">
        <v>12</v>
      </c>
      <c r="C45" s="17" t="s">
        <v>254</v>
      </c>
      <c r="D45" s="14" t="s">
        <v>19</v>
      </c>
      <c r="E45" s="21">
        <v>1</v>
      </c>
      <c r="F45" s="21"/>
      <c r="G45" s="93">
        <f t="shared" si="0"/>
        <v>0</v>
      </c>
    </row>
    <row r="46" spans="1:7" ht="16.5" thickBot="1" x14ac:dyDescent="0.35">
      <c r="A46" s="71">
        <v>1710</v>
      </c>
      <c r="B46" s="72">
        <v>13</v>
      </c>
      <c r="C46" s="73" t="s">
        <v>255</v>
      </c>
      <c r="D46" s="74" t="s">
        <v>19</v>
      </c>
      <c r="E46" s="75">
        <v>1</v>
      </c>
      <c r="F46" s="75"/>
      <c r="G46" s="92">
        <f t="shared" si="0"/>
        <v>0</v>
      </c>
    </row>
    <row r="47" spans="1:7" x14ac:dyDescent="0.3">
      <c r="A47" s="84">
        <v>2070</v>
      </c>
      <c r="B47" s="62"/>
      <c r="C47" s="61" t="s">
        <v>20</v>
      </c>
      <c r="D47" s="63"/>
      <c r="E47" s="64"/>
      <c r="F47" s="64"/>
      <c r="G47" s="94"/>
    </row>
    <row r="48" spans="1:7" x14ac:dyDescent="0.3">
      <c r="A48" s="70">
        <v>2070</v>
      </c>
      <c r="B48" s="13">
        <v>1</v>
      </c>
      <c r="C48" s="14" t="s">
        <v>117</v>
      </c>
      <c r="D48" s="14" t="s">
        <v>19</v>
      </c>
      <c r="E48" s="21">
        <v>1</v>
      </c>
      <c r="F48" s="21"/>
      <c r="G48" s="93">
        <f t="shared" si="0"/>
        <v>0</v>
      </c>
    </row>
    <row r="49" spans="1:7" x14ac:dyDescent="0.3">
      <c r="A49" s="70">
        <v>2070</v>
      </c>
      <c r="B49" s="13">
        <v>2</v>
      </c>
      <c r="C49" s="14" t="s">
        <v>148</v>
      </c>
      <c r="D49" s="14" t="s">
        <v>19</v>
      </c>
      <c r="E49" s="21">
        <v>1</v>
      </c>
      <c r="F49" s="21"/>
      <c r="G49" s="93">
        <f t="shared" si="0"/>
        <v>0</v>
      </c>
    </row>
    <row r="50" spans="1:7" x14ac:dyDescent="0.3">
      <c r="A50" s="70">
        <v>2070</v>
      </c>
      <c r="B50" s="13">
        <v>3</v>
      </c>
      <c r="C50" s="14" t="s">
        <v>175</v>
      </c>
      <c r="D50" s="14" t="s">
        <v>19</v>
      </c>
      <c r="E50" s="21">
        <v>1</v>
      </c>
      <c r="F50" s="21"/>
      <c r="G50" s="93">
        <f t="shared" si="0"/>
        <v>0</v>
      </c>
    </row>
    <row r="51" spans="1:7" x14ac:dyDescent="0.3">
      <c r="A51" s="70">
        <v>2070</v>
      </c>
      <c r="B51" s="13">
        <v>4</v>
      </c>
      <c r="C51" s="14" t="s">
        <v>196</v>
      </c>
      <c r="D51" s="14" t="s">
        <v>19</v>
      </c>
      <c r="E51" s="21">
        <v>1</v>
      </c>
      <c r="F51" s="21"/>
      <c r="G51" s="93">
        <f t="shared" si="0"/>
        <v>0</v>
      </c>
    </row>
    <row r="52" spans="1:7" x14ac:dyDescent="0.3">
      <c r="A52" s="70">
        <v>2070</v>
      </c>
      <c r="B52" s="13">
        <v>5</v>
      </c>
      <c r="C52" s="14" t="s">
        <v>210</v>
      </c>
      <c r="D52" s="14" t="s">
        <v>11</v>
      </c>
      <c r="E52" s="21">
        <v>1</v>
      </c>
      <c r="F52" s="21"/>
      <c r="G52" s="93">
        <f t="shared" si="0"/>
        <v>0</v>
      </c>
    </row>
    <row r="53" spans="1:7" x14ac:dyDescent="0.3">
      <c r="A53" s="70">
        <v>2070</v>
      </c>
      <c r="B53" s="13">
        <v>6</v>
      </c>
      <c r="C53" s="14" t="s">
        <v>222</v>
      </c>
      <c r="D53" s="14" t="s">
        <v>16</v>
      </c>
      <c r="E53" s="21">
        <v>1</v>
      </c>
      <c r="F53" s="21"/>
      <c r="G53" s="93">
        <f t="shared" si="0"/>
        <v>0</v>
      </c>
    </row>
    <row r="54" spans="1:7" x14ac:dyDescent="0.3">
      <c r="A54" s="70">
        <v>2070</v>
      </c>
      <c r="B54" s="13">
        <v>7</v>
      </c>
      <c r="C54" s="14" t="s">
        <v>232</v>
      </c>
      <c r="D54" s="14" t="s">
        <v>11</v>
      </c>
      <c r="E54" s="21">
        <v>1</v>
      </c>
      <c r="F54" s="21"/>
      <c r="G54" s="93">
        <f t="shared" si="0"/>
        <v>0</v>
      </c>
    </row>
    <row r="55" spans="1:7" x14ac:dyDescent="0.3">
      <c r="A55" s="70">
        <v>2070</v>
      </c>
      <c r="B55" s="13">
        <v>8</v>
      </c>
      <c r="C55" s="14" t="s">
        <v>262</v>
      </c>
      <c r="D55" s="14" t="s">
        <v>11</v>
      </c>
      <c r="E55" s="21">
        <v>1</v>
      </c>
      <c r="F55" s="21"/>
      <c r="G55" s="93">
        <f t="shared" si="0"/>
        <v>0</v>
      </c>
    </row>
    <row r="56" spans="1:7" x14ac:dyDescent="0.3">
      <c r="A56" s="70">
        <v>2070</v>
      </c>
      <c r="B56" s="13">
        <v>9</v>
      </c>
      <c r="C56" s="14" t="s">
        <v>267</v>
      </c>
      <c r="D56" s="14" t="s">
        <v>11</v>
      </c>
      <c r="E56" s="21">
        <v>1</v>
      </c>
      <c r="F56" s="21"/>
      <c r="G56" s="93">
        <f t="shared" si="0"/>
        <v>0</v>
      </c>
    </row>
    <row r="57" spans="1:7" x14ac:dyDescent="0.3">
      <c r="A57" s="70">
        <v>2070</v>
      </c>
      <c r="B57" s="13">
        <v>10</v>
      </c>
      <c r="C57" s="14" t="s">
        <v>275</v>
      </c>
      <c r="D57" s="14" t="s">
        <v>11</v>
      </c>
      <c r="E57" s="21">
        <v>1</v>
      </c>
      <c r="F57" s="21"/>
      <c r="G57" s="93">
        <f t="shared" si="0"/>
        <v>0</v>
      </c>
    </row>
    <row r="58" spans="1:7" x14ac:dyDescent="0.3">
      <c r="A58" s="70">
        <v>2070</v>
      </c>
      <c r="B58" s="13">
        <v>11</v>
      </c>
      <c r="C58" s="14" t="s">
        <v>256</v>
      </c>
      <c r="D58" s="14" t="s">
        <v>11</v>
      </c>
      <c r="E58" s="21">
        <v>1</v>
      </c>
      <c r="F58" s="21"/>
      <c r="G58" s="93">
        <f t="shared" si="0"/>
        <v>0</v>
      </c>
    </row>
    <row r="59" spans="1:7" x14ac:dyDescent="0.3">
      <c r="A59" s="70">
        <v>2070</v>
      </c>
      <c r="B59" s="13">
        <v>12</v>
      </c>
      <c r="C59" s="14" t="s">
        <v>257</v>
      </c>
      <c r="D59" s="14" t="s">
        <v>11</v>
      </c>
      <c r="E59" s="21">
        <v>1</v>
      </c>
      <c r="F59" s="21"/>
      <c r="G59" s="93">
        <f t="shared" si="0"/>
        <v>0</v>
      </c>
    </row>
    <row r="60" spans="1:7" x14ac:dyDescent="0.3">
      <c r="A60" s="70">
        <v>2070</v>
      </c>
      <c r="B60" s="13">
        <v>13</v>
      </c>
      <c r="C60" s="14" t="s">
        <v>258</v>
      </c>
      <c r="D60" s="14" t="s">
        <v>16</v>
      </c>
      <c r="E60" s="21">
        <v>1</v>
      </c>
      <c r="F60" s="21"/>
      <c r="G60" s="93">
        <f t="shared" si="0"/>
        <v>0</v>
      </c>
    </row>
    <row r="61" spans="1:7" x14ac:dyDescent="0.3">
      <c r="A61" s="70">
        <v>2070</v>
      </c>
      <c r="B61" s="13">
        <v>14</v>
      </c>
      <c r="C61" s="14" t="s">
        <v>259</v>
      </c>
      <c r="D61" s="14" t="s">
        <v>21</v>
      </c>
      <c r="E61" s="21">
        <v>1</v>
      </c>
      <c r="F61" s="21"/>
      <c r="G61" s="93">
        <f t="shared" si="0"/>
        <v>0</v>
      </c>
    </row>
    <row r="62" spans="1:7" x14ac:dyDescent="0.3">
      <c r="A62" s="70">
        <v>2070</v>
      </c>
      <c r="B62" s="13">
        <v>15</v>
      </c>
      <c r="C62" s="14" t="s">
        <v>260</v>
      </c>
      <c r="D62" s="14" t="s">
        <v>11</v>
      </c>
      <c r="E62" s="21">
        <v>1</v>
      </c>
      <c r="F62" s="21"/>
      <c r="G62" s="93">
        <f t="shared" si="0"/>
        <v>0</v>
      </c>
    </row>
    <row r="63" spans="1:7" ht="16.5" thickBot="1" x14ac:dyDescent="0.35">
      <c r="A63" s="85">
        <v>2070</v>
      </c>
      <c r="B63" s="59">
        <v>16</v>
      </c>
      <c r="C63" s="58" t="s">
        <v>261</v>
      </c>
      <c r="D63" s="58" t="s">
        <v>18</v>
      </c>
      <c r="E63" s="60">
        <v>1</v>
      </c>
      <c r="F63" s="60"/>
      <c r="G63" s="95">
        <f t="shared" si="0"/>
        <v>0</v>
      </c>
    </row>
    <row r="64" spans="1:7" x14ac:dyDescent="0.3">
      <c r="A64" s="65">
        <v>2104</v>
      </c>
      <c r="B64" s="66"/>
      <c r="C64" s="67" t="s">
        <v>22</v>
      </c>
      <c r="D64" s="68"/>
      <c r="E64" s="69"/>
      <c r="F64" s="69"/>
      <c r="G64" s="91"/>
    </row>
    <row r="65" spans="1:7" x14ac:dyDescent="0.3">
      <c r="A65" s="70">
        <v>2104</v>
      </c>
      <c r="B65" s="13">
        <v>1</v>
      </c>
      <c r="C65" s="14" t="s">
        <v>118</v>
      </c>
      <c r="D65" s="14" t="s">
        <v>19</v>
      </c>
      <c r="E65" s="21">
        <v>1</v>
      </c>
      <c r="F65" s="21"/>
      <c r="G65" s="93">
        <f t="shared" si="0"/>
        <v>0</v>
      </c>
    </row>
    <row r="66" spans="1:7" x14ac:dyDescent="0.3">
      <c r="A66" s="70">
        <v>2104</v>
      </c>
      <c r="B66" s="13">
        <v>2</v>
      </c>
      <c r="C66" s="14" t="s">
        <v>149</v>
      </c>
      <c r="D66" s="14" t="s">
        <v>19</v>
      </c>
      <c r="E66" s="21">
        <v>1</v>
      </c>
      <c r="F66" s="21"/>
      <c r="G66" s="93">
        <f t="shared" si="0"/>
        <v>0</v>
      </c>
    </row>
    <row r="67" spans="1:7" x14ac:dyDescent="0.3">
      <c r="A67" s="70">
        <v>2104</v>
      </c>
      <c r="B67" s="13">
        <v>3</v>
      </c>
      <c r="C67" s="14" t="s">
        <v>176</v>
      </c>
      <c r="D67" s="14" t="s">
        <v>19</v>
      </c>
      <c r="E67" s="21">
        <v>1</v>
      </c>
      <c r="F67" s="21"/>
      <c r="G67" s="93">
        <f t="shared" ref="G67:G130" si="1">F67*E67</f>
        <v>0</v>
      </c>
    </row>
    <row r="68" spans="1:7" x14ac:dyDescent="0.3">
      <c r="A68" s="70">
        <v>2104</v>
      </c>
      <c r="B68" s="13">
        <v>4</v>
      </c>
      <c r="C68" s="14" t="s">
        <v>197</v>
      </c>
      <c r="D68" s="14" t="s">
        <v>19</v>
      </c>
      <c r="E68" s="21">
        <v>1</v>
      </c>
      <c r="F68" s="21"/>
      <c r="G68" s="93">
        <f t="shared" si="1"/>
        <v>0</v>
      </c>
    </row>
    <row r="69" spans="1:7" x14ac:dyDescent="0.3">
      <c r="A69" s="70">
        <v>2104</v>
      </c>
      <c r="B69" s="13">
        <v>5</v>
      </c>
      <c r="C69" s="14" t="s">
        <v>211</v>
      </c>
      <c r="D69" s="14" t="s">
        <v>19</v>
      </c>
      <c r="E69" s="21">
        <v>1</v>
      </c>
      <c r="F69" s="21"/>
      <c r="G69" s="93">
        <f t="shared" si="1"/>
        <v>0</v>
      </c>
    </row>
    <row r="70" spans="1:7" x14ac:dyDescent="0.3">
      <c r="A70" s="70">
        <v>2104</v>
      </c>
      <c r="B70" s="13">
        <v>6</v>
      </c>
      <c r="C70" s="14" t="s">
        <v>223</v>
      </c>
      <c r="D70" s="14" t="s">
        <v>19</v>
      </c>
      <c r="E70" s="21">
        <v>1</v>
      </c>
      <c r="F70" s="21"/>
      <c r="G70" s="93">
        <f t="shared" si="1"/>
        <v>0</v>
      </c>
    </row>
    <row r="71" spans="1:7" x14ac:dyDescent="0.3">
      <c r="A71" s="70">
        <v>2104</v>
      </c>
      <c r="B71" s="13">
        <v>7</v>
      </c>
      <c r="C71" s="14" t="s">
        <v>233</v>
      </c>
      <c r="D71" s="14" t="s">
        <v>19</v>
      </c>
      <c r="E71" s="21">
        <v>1</v>
      </c>
      <c r="F71" s="21"/>
      <c r="G71" s="93">
        <f t="shared" si="1"/>
        <v>0</v>
      </c>
    </row>
    <row r="72" spans="1:7" x14ac:dyDescent="0.3">
      <c r="A72" s="70">
        <v>2104</v>
      </c>
      <c r="B72" s="13">
        <v>8</v>
      </c>
      <c r="C72" s="14" t="s">
        <v>254</v>
      </c>
      <c r="D72" s="14" t="s">
        <v>19</v>
      </c>
      <c r="E72" s="21">
        <v>1</v>
      </c>
      <c r="F72" s="21"/>
      <c r="G72" s="93">
        <f t="shared" si="1"/>
        <v>0</v>
      </c>
    </row>
    <row r="73" spans="1:7" ht="16.5" thickBot="1" x14ac:dyDescent="0.35">
      <c r="A73" s="71">
        <v>2104</v>
      </c>
      <c r="B73" s="72">
        <v>9</v>
      </c>
      <c r="C73" s="74" t="s">
        <v>268</v>
      </c>
      <c r="D73" s="74" t="s">
        <v>16</v>
      </c>
      <c r="E73" s="75">
        <v>1</v>
      </c>
      <c r="F73" s="75"/>
      <c r="G73" s="92">
        <f t="shared" si="1"/>
        <v>0</v>
      </c>
    </row>
    <row r="74" spans="1:7" x14ac:dyDescent="0.3">
      <c r="A74" s="65">
        <v>2111</v>
      </c>
      <c r="B74" s="66"/>
      <c r="C74" s="67" t="s">
        <v>23</v>
      </c>
      <c r="D74" s="68"/>
      <c r="E74" s="69"/>
      <c r="F74" s="69"/>
      <c r="G74" s="91"/>
    </row>
    <row r="75" spans="1:7" x14ac:dyDescent="0.3">
      <c r="A75" s="70">
        <v>2111</v>
      </c>
      <c r="B75" s="13">
        <v>1</v>
      </c>
      <c r="C75" s="14" t="s">
        <v>119</v>
      </c>
      <c r="D75" s="14" t="s">
        <v>24</v>
      </c>
      <c r="E75" s="21">
        <v>1</v>
      </c>
      <c r="F75" s="21"/>
      <c r="G75" s="93">
        <f t="shared" si="1"/>
        <v>0</v>
      </c>
    </row>
    <row r="76" spans="1:7" x14ac:dyDescent="0.3">
      <c r="A76" s="70">
        <v>2111</v>
      </c>
      <c r="B76" s="13">
        <v>2</v>
      </c>
      <c r="C76" s="14" t="s">
        <v>150</v>
      </c>
      <c r="D76" s="14" t="s">
        <v>24</v>
      </c>
      <c r="E76" s="21">
        <v>1</v>
      </c>
      <c r="F76" s="21"/>
      <c r="G76" s="93">
        <f t="shared" si="1"/>
        <v>0</v>
      </c>
    </row>
    <row r="77" spans="1:7" x14ac:dyDescent="0.3">
      <c r="A77" s="70">
        <v>2111</v>
      </c>
      <c r="B77" s="13">
        <v>3</v>
      </c>
      <c r="C77" s="14" t="s">
        <v>23</v>
      </c>
      <c r="D77" s="14" t="s">
        <v>24</v>
      </c>
      <c r="E77" s="21">
        <v>1</v>
      </c>
      <c r="F77" s="21"/>
      <c r="G77" s="93">
        <f t="shared" si="1"/>
        <v>0</v>
      </c>
    </row>
    <row r="78" spans="1:7" x14ac:dyDescent="0.3">
      <c r="A78" s="70">
        <v>2111</v>
      </c>
      <c r="B78" s="13">
        <v>4</v>
      </c>
      <c r="C78" s="14" t="s">
        <v>198</v>
      </c>
      <c r="D78" s="14" t="s">
        <v>24</v>
      </c>
      <c r="E78" s="21">
        <v>1</v>
      </c>
      <c r="F78" s="21"/>
      <c r="G78" s="93">
        <f t="shared" si="1"/>
        <v>0</v>
      </c>
    </row>
    <row r="79" spans="1:7" x14ac:dyDescent="0.3">
      <c r="A79" s="70">
        <v>2111</v>
      </c>
      <c r="B79" s="13">
        <v>5</v>
      </c>
      <c r="C79" s="14" t="s">
        <v>212</v>
      </c>
      <c r="D79" s="14" t="s">
        <v>24</v>
      </c>
      <c r="E79" s="21">
        <v>1</v>
      </c>
      <c r="F79" s="21"/>
      <c r="G79" s="93">
        <f t="shared" si="1"/>
        <v>0</v>
      </c>
    </row>
    <row r="80" spans="1:7" ht="16.5" thickBot="1" x14ac:dyDescent="0.35">
      <c r="A80" s="71">
        <v>2111</v>
      </c>
      <c r="B80" s="72">
        <v>6</v>
      </c>
      <c r="C80" s="74" t="s">
        <v>224</v>
      </c>
      <c r="D80" s="74" t="s">
        <v>16</v>
      </c>
      <c r="E80" s="75">
        <v>1</v>
      </c>
      <c r="F80" s="75"/>
      <c r="G80" s="92">
        <f t="shared" si="1"/>
        <v>0</v>
      </c>
    </row>
    <row r="81" spans="1:7" x14ac:dyDescent="0.3">
      <c r="A81" s="65">
        <v>2215</v>
      </c>
      <c r="B81" s="66"/>
      <c r="C81" s="67" t="s">
        <v>25</v>
      </c>
      <c r="D81" s="68"/>
      <c r="E81" s="69"/>
      <c r="F81" s="69"/>
      <c r="G81" s="91"/>
    </row>
    <row r="82" spans="1:7" x14ac:dyDescent="0.3">
      <c r="A82" s="70">
        <v>2215</v>
      </c>
      <c r="B82" s="13">
        <v>1</v>
      </c>
      <c r="C82" s="14" t="s">
        <v>120</v>
      </c>
      <c r="D82" s="14" t="s">
        <v>21</v>
      </c>
      <c r="E82" s="21">
        <v>1</v>
      </c>
      <c r="F82" s="21"/>
      <c r="G82" s="93">
        <f t="shared" si="1"/>
        <v>0</v>
      </c>
    </row>
    <row r="83" spans="1:7" x14ac:dyDescent="0.3">
      <c r="A83" s="70">
        <v>2215</v>
      </c>
      <c r="B83" s="13">
        <v>2</v>
      </c>
      <c r="C83" s="14" t="s">
        <v>151</v>
      </c>
      <c r="D83" s="14" t="s">
        <v>21</v>
      </c>
      <c r="E83" s="21">
        <v>1</v>
      </c>
      <c r="F83" s="21"/>
      <c r="G83" s="93">
        <f t="shared" si="1"/>
        <v>0</v>
      </c>
    </row>
    <row r="84" spans="1:7" x14ac:dyDescent="0.3">
      <c r="A84" s="70">
        <v>2215</v>
      </c>
      <c r="B84" s="13">
        <v>3</v>
      </c>
      <c r="C84" s="14" t="s">
        <v>177</v>
      </c>
      <c r="D84" s="14" t="s">
        <v>21</v>
      </c>
      <c r="E84" s="21">
        <v>1</v>
      </c>
      <c r="F84" s="21"/>
      <c r="G84" s="93">
        <f t="shared" si="1"/>
        <v>0</v>
      </c>
    </row>
    <row r="85" spans="1:7" ht="16.5" thickBot="1" x14ac:dyDescent="0.35">
      <c r="A85" s="71">
        <v>2215</v>
      </c>
      <c r="B85" s="72">
        <v>4</v>
      </c>
      <c r="C85" s="74" t="s">
        <v>199</v>
      </c>
      <c r="D85" s="74" t="s">
        <v>19</v>
      </c>
      <c r="E85" s="75">
        <v>1</v>
      </c>
      <c r="F85" s="75"/>
      <c r="G85" s="92">
        <f t="shared" si="1"/>
        <v>0</v>
      </c>
    </row>
    <row r="86" spans="1:7" x14ac:dyDescent="0.3">
      <c r="A86" s="65">
        <v>2223</v>
      </c>
      <c r="B86" s="66"/>
      <c r="C86" s="67" t="s">
        <v>26</v>
      </c>
      <c r="D86" s="68"/>
      <c r="E86" s="69"/>
      <c r="F86" s="69"/>
      <c r="G86" s="91"/>
    </row>
    <row r="87" spans="1:7" x14ac:dyDescent="0.3">
      <c r="A87" s="70">
        <v>2223</v>
      </c>
      <c r="B87" s="13">
        <v>1.1000000000000001</v>
      </c>
      <c r="C87" s="14" t="s">
        <v>313</v>
      </c>
      <c r="D87" s="14" t="s">
        <v>21</v>
      </c>
      <c r="E87" s="21">
        <v>1</v>
      </c>
      <c r="F87" s="21"/>
      <c r="G87" s="93">
        <f t="shared" si="1"/>
        <v>0</v>
      </c>
    </row>
    <row r="88" spans="1:7" x14ac:dyDescent="0.3">
      <c r="A88" s="70">
        <v>2223</v>
      </c>
      <c r="B88" s="13">
        <v>1.2</v>
      </c>
      <c r="C88" s="14" t="s">
        <v>314</v>
      </c>
      <c r="D88" s="14" t="s">
        <v>21</v>
      </c>
      <c r="E88" s="21">
        <v>1</v>
      </c>
      <c r="F88" s="21"/>
      <c r="G88" s="93">
        <f t="shared" si="1"/>
        <v>0</v>
      </c>
    </row>
    <row r="89" spans="1:7" x14ac:dyDescent="0.3">
      <c r="A89" s="70">
        <v>2223</v>
      </c>
      <c r="B89" s="13">
        <v>2.1</v>
      </c>
      <c r="C89" s="17" t="s">
        <v>276</v>
      </c>
      <c r="D89" s="14" t="s">
        <v>21</v>
      </c>
      <c r="E89" s="21">
        <v>1</v>
      </c>
      <c r="F89" s="21"/>
      <c r="G89" s="93">
        <f t="shared" si="1"/>
        <v>0</v>
      </c>
    </row>
    <row r="90" spans="1:7" x14ac:dyDescent="0.3">
      <c r="A90" s="70">
        <v>2223</v>
      </c>
      <c r="B90" s="13">
        <v>2.2000000000000002</v>
      </c>
      <c r="C90" s="17" t="s">
        <v>277</v>
      </c>
      <c r="D90" s="14" t="s">
        <v>21</v>
      </c>
      <c r="E90" s="21">
        <v>1</v>
      </c>
      <c r="F90" s="21"/>
      <c r="G90" s="93">
        <f t="shared" si="1"/>
        <v>0</v>
      </c>
    </row>
    <row r="91" spans="1:7" x14ac:dyDescent="0.3">
      <c r="A91" s="70">
        <v>2223</v>
      </c>
      <c r="B91" s="13">
        <v>3</v>
      </c>
      <c r="C91" s="14" t="s">
        <v>178</v>
      </c>
      <c r="D91" s="14" t="s">
        <v>21</v>
      </c>
      <c r="E91" s="21">
        <v>1</v>
      </c>
      <c r="F91" s="21"/>
      <c r="G91" s="93">
        <f t="shared" si="1"/>
        <v>0</v>
      </c>
    </row>
    <row r="92" spans="1:7" x14ac:dyDescent="0.3">
      <c r="A92" s="70">
        <v>2223</v>
      </c>
      <c r="B92" s="13">
        <v>4</v>
      </c>
      <c r="C92" s="14" t="s">
        <v>200</v>
      </c>
      <c r="D92" s="14" t="s">
        <v>19</v>
      </c>
      <c r="E92" s="21">
        <v>1</v>
      </c>
      <c r="F92" s="21"/>
      <c r="G92" s="93">
        <f t="shared" si="1"/>
        <v>0</v>
      </c>
    </row>
    <row r="93" spans="1:7" x14ac:dyDescent="0.3">
      <c r="A93" s="70">
        <v>2223</v>
      </c>
      <c r="B93" s="13">
        <v>5.0999999999999996</v>
      </c>
      <c r="C93" s="17" t="s">
        <v>278</v>
      </c>
      <c r="D93" s="14" t="s">
        <v>21</v>
      </c>
      <c r="E93" s="21">
        <v>1</v>
      </c>
      <c r="F93" s="21"/>
      <c r="G93" s="93">
        <f t="shared" si="1"/>
        <v>0</v>
      </c>
    </row>
    <row r="94" spans="1:7" x14ac:dyDescent="0.3">
      <c r="A94" s="70">
        <v>2223</v>
      </c>
      <c r="B94" s="13">
        <v>5.2</v>
      </c>
      <c r="C94" s="17" t="s">
        <v>279</v>
      </c>
      <c r="D94" s="14" t="s">
        <v>21</v>
      </c>
      <c r="E94" s="21">
        <v>1</v>
      </c>
      <c r="F94" s="21"/>
      <c r="G94" s="93">
        <f t="shared" si="1"/>
        <v>0</v>
      </c>
    </row>
    <row r="95" spans="1:7" x14ac:dyDescent="0.3">
      <c r="A95" s="70">
        <v>2223</v>
      </c>
      <c r="B95" s="13">
        <v>5.3</v>
      </c>
      <c r="C95" s="17" t="s">
        <v>280</v>
      </c>
      <c r="D95" s="14" t="s">
        <v>21</v>
      </c>
      <c r="E95" s="21">
        <v>1</v>
      </c>
      <c r="F95" s="21"/>
      <c r="G95" s="93">
        <f t="shared" si="1"/>
        <v>0</v>
      </c>
    </row>
    <row r="96" spans="1:7" x14ac:dyDescent="0.3">
      <c r="A96" s="70">
        <v>2223</v>
      </c>
      <c r="B96" s="13" t="s">
        <v>27</v>
      </c>
      <c r="C96" s="17" t="s">
        <v>281</v>
      </c>
      <c r="D96" s="14" t="s">
        <v>21</v>
      </c>
      <c r="E96" s="21">
        <v>1</v>
      </c>
      <c r="F96" s="21"/>
      <c r="G96" s="93">
        <f t="shared" si="1"/>
        <v>0</v>
      </c>
    </row>
    <row r="97" spans="1:7" x14ac:dyDescent="0.3">
      <c r="A97" s="70">
        <v>2223</v>
      </c>
      <c r="B97" s="13">
        <v>6</v>
      </c>
      <c r="C97" s="14" t="s">
        <v>332</v>
      </c>
      <c r="D97" s="14" t="s">
        <v>21</v>
      </c>
      <c r="E97" s="21">
        <v>1</v>
      </c>
      <c r="F97" s="21"/>
      <c r="G97" s="93">
        <f t="shared" si="1"/>
        <v>0</v>
      </c>
    </row>
    <row r="98" spans="1:7" x14ac:dyDescent="0.3">
      <c r="A98" s="70">
        <v>2223</v>
      </c>
      <c r="B98" s="13">
        <v>7</v>
      </c>
      <c r="C98" s="14" t="s">
        <v>234</v>
      </c>
      <c r="D98" s="14" t="s">
        <v>21</v>
      </c>
      <c r="E98" s="21">
        <v>1</v>
      </c>
      <c r="F98" s="21"/>
      <c r="G98" s="93">
        <f t="shared" si="1"/>
        <v>0</v>
      </c>
    </row>
    <row r="99" spans="1:7" x14ac:dyDescent="0.3">
      <c r="A99" s="70">
        <v>2223</v>
      </c>
      <c r="B99" s="13">
        <v>8.1</v>
      </c>
      <c r="C99" s="17" t="s">
        <v>282</v>
      </c>
      <c r="D99" s="14" t="s">
        <v>11</v>
      </c>
      <c r="E99" s="21">
        <v>1</v>
      </c>
      <c r="F99" s="21"/>
      <c r="G99" s="93">
        <f t="shared" si="1"/>
        <v>0</v>
      </c>
    </row>
    <row r="100" spans="1:7" ht="16.5" thickBot="1" x14ac:dyDescent="0.35">
      <c r="A100" s="71">
        <v>2223</v>
      </c>
      <c r="B100" s="72">
        <v>8.1999999999999993</v>
      </c>
      <c r="C100" s="76" t="s">
        <v>283</v>
      </c>
      <c r="D100" s="74" t="s">
        <v>11</v>
      </c>
      <c r="E100" s="75">
        <v>1</v>
      </c>
      <c r="F100" s="75"/>
      <c r="G100" s="92">
        <f t="shared" si="1"/>
        <v>0</v>
      </c>
    </row>
    <row r="101" spans="1:7" x14ac:dyDescent="0.3">
      <c r="A101" s="65">
        <v>2224</v>
      </c>
      <c r="B101" s="66"/>
      <c r="C101" s="67" t="s">
        <v>28</v>
      </c>
      <c r="D101" s="68"/>
      <c r="E101" s="69"/>
      <c r="F101" s="69"/>
      <c r="G101" s="91"/>
    </row>
    <row r="102" spans="1:7" x14ac:dyDescent="0.3">
      <c r="A102" s="70">
        <v>2224</v>
      </c>
      <c r="B102" s="13">
        <v>1.1000000000000001</v>
      </c>
      <c r="C102" s="14" t="s">
        <v>239</v>
      </c>
      <c r="D102" s="14" t="s">
        <v>21</v>
      </c>
      <c r="E102" s="21">
        <v>1</v>
      </c>
      <c r="F102" s="21"/>
      <c r="G102" s="93">
        <f t="shared" si="1"/>
        <v>0</v>
      </c>
    </row>
    <row r="103" spans="1:7" x14ac:dyDescent="0.3">
      <c r="A103" s="70">
        <v>2224</v>
      </c>
      <c r="B103" s="13">
        <v>1.2</v>
      </c>
      <c r="C103" s="14" t="s">
        <v>243</v>
      </c>
      <c r="D103" s="14" t="s">
        <v>21</v>
      </c>
      <c r="E103" s="21">
        <v>1</v>
      </c>
      <c r="F103" s="21"/>
      <c r="G103" s="93">
        <f t="shared" si="1"/>
        <v>0</v>
      </c>
    </row>
    <row r="104" spans="1:7" x14ac:dyDescent="0.3">
      <c r="A104" s="70">
        <v>2224</v>
      </c>
      <c r="B104" s="13">
        <v>2.1</v>
      </c>
      <c r="C104" s="17" t="s">
        <v>284</v>
      </c>
      <c r="D104" s="14" t="s">
        <v>21</v>
      </c>
      <c r="E104" s="21">
        <v>1</v>
      </c>
      <c r="F104" s="21"/>
      <c r="G104" s="93">
        <f t="shared" si="1"/>
        <v>0</v>
      </c>
    </row>
    <row r="105" spans="1:7" x14ac:dyDescent="0.3">
      <c r="A105" s="70">
        <v>2224</v>
      </c>
      <c r="B105" s="13">
        <v>2.2000000000000002</v>
      </c>
      <c r="C105" s="17" t="s">
        <v>285</v>
      </c>
      <c r="D105" s="14" t="s">
        <v>21</v>
      </c>
      <c r="E105" s="21">
        <v>1</v>
      </c>
      <c r="F105" s="21"/>
      <c r="G105" s="93">
        <f t="shared" si="1"/>
        <v>0</v>
      </c>
    </row>
    <row r="106" spans="1:7" ht="16.5" thickBot="1" x14ac:dyDescent="0.35">
      <c r="A106" s="71">
        <v>2224</v>
      </c>
      <c r="B106" s="72">
        <v>3</v>
      </c>
      <c r="C106" s="74" t="s">
        <v>179</v>
      </c>
      <c r="D106" s="74" t="s">
        <v>19</v>
      </c>
      <c r="E106" s="75">
        <v>1</v>
      </c>
      <c r="F106" s="75"/>
      <c r="G106" s="92">
        <f t="shared" si="1"/>
        <v>0</v>
      </c>
    </row>
    <row r="107" spans="1:7" x14ac:dyDescent="0.3">
      <c r="A107" s="65">
        <v>2231</v>
      </c>
      <c r="B107" s="66"/>
      <c r="C107" s="67" t="s">
        <v>29</v>
      </c>
      <c r="D107" s="68"/>
      <c r="E107" s="69"/>
      <c r="F107" s="69"/>
      <c r="G107" s="91"/>
    </row>
    <row r="108" spans="1:7" ht="16.5" thickBot="1" x14ac:dyDescent="0.35">
      <c r="A108" s="71">
        <v>2231</v>
      </c>
      <c r="B108" s="72">
        <v>1</v>
      </c>
      <c r="C108" s="74" t="s">
        <v>121</v>
      </c>
      <c r="D108" s="74" t="s">
        <v>19</v>
      </c>
      <c r="E108" s="75">
        <v>1</v>
      </c>
      <c r="F108" s="75"/>
      <c r="G108" s="92">
        <f t="shared" si="1"/>
        <v>0</v>
      </c>
    </row>
    <row r="109" spans="1:7" x14ac:dyDescent="0.3">
      <c r="A109" s="65">
        <v>2232</v>
      </c>
      <c r="B109" s="66"/>
      <c r="C109" s="67" t="s">
        <v>30</v>
      </c>
      <c r="D109" s="68"/>
      <c r="E109" s="69"/>
      <c r="F109" s="69"/>
      <c r="G109" s="91"/>
    </row>
    <row r="110" spans="1:7" ht="16.5" thickBot="1" x14ac:dyDescent="0.35">
      <c r="A110" s="71">
        <v>2232</v>
      </c>
      <c r="B110" s="72">
        <v>1</v>
      </c>
      <c r="C110" s="74" t="s">
        <v>122</v>
      </c>
      <c r="D110" s="74" t="s">
        <v>19</v>
      </c>
      <c r="E110" s="75">
        <v>1</v>
      </c>
      <c r="F110" s="75"/>
      <c r="G110" s="92">
        <f t="shared" si="1"/>
        <v>0</v>
      </c>
    </row>
    <row r="111" spans="1:7" x14ac:dyDescent="0.3">
      <c r="A111" s="65">
        <v>2233</v>
      </c>
      <c r="B111" s="66"/>
      <c r="C111" s="67" t="s">
        <v>31</v>
      </c>
      <c r="D111" s="68"/>
      <c r="E111" s="69"/>
      <c r="F111" s="69"/>
      <c r="G111" s="91"/>
    </row>
    <row r="112" spans="1:7" x14ac:dyDescent="0.3">
      <c r="A112" s="70">
        <v>2233</v>
      </c>
      <c r="B112" s="13">
        <v>1</v>
      </c>
      <c r="C112" s="14" t="s">
        <v>123</v>
      </c>
      <c r="D112" s="14" t="s">
        <v>21</v>
      </c>
      <c r="E112" s="21">
        <v>1</v>
      </c>
      <c r="F112" s="21"/>
      <c r="G112" s="93">
        <f t="shared" si="1"/>
        <v>0</v>
      </c>
    </row>
    <row r="113" spans="1:7" ht="16.5" thickBot="1" x14ac:dyDescent="0.35">
      <c r="A113" s="71">
        <v>2233</v>
      </c>
      <c r="B113" s="72">
        <v>2</v>
      </c>
      <c r="C113" s="74" t="s">
        <v>152</v>
      </c>
      <c r="D113" s="74" t="s">
        <v>21</v>
      </c>
      <c r="E113" s="75">
        <v>1</v>
      </c>
      <c r="F113" s="75"/>
      <c r="G113" s="92">
        <f t="shared" si="1"/>
        <v>0</v>
      </c>
    </row>
    <row r="114" spans="1:7" x14ac:dyDescent="0.3">
      <c r="A114" s="65">
        <v>2250</v>
      </c>
      <c r="B114" s="66"/>
      <c r="C114" s="67" t="s">
        <v>32</v>
      </c>
      <c r="D114" s="68"/>
      <c r="E114" s="69"/>
      <c r="F114" s="69"/>
      <c r="G114" s="91"/>
    </row>
    <row r="115" spans="1:7" ht="16.5" thickBot="1" x14ac:dyDescent="0.35">
      <c r="A115" s="71">
        <v>2250</v>
      </c>
      <c r="B115" s="72">
        <v>1</v>
      </c>
      <c r="C115" s="74" t="s">
        <v>32</v>
      </c>
      <c r="D115" s="74" t="s">
        <v>33</v>
      </c>
      <c r="E115" s="75">
        <v>1</v>
      </c>
      <c r="F115" s="75"/>
      <c r="G115" s="92">
        <f t="shared" si="1"/>
        <v>0</v>
      </c>
    </row>
    <row r="116" spans="1:7" x14ac:dyDescent="0.3">
      <c r="A116" s="65">
        <v>2270</v>
      </c>
      <c r="B116" s="66"/>
      <c r="C116" s="67" t="s">
        <v>34</v>
      </c>
      <c r="D116" s="68"/>
      <c r="E116" s="69"/>
      <c r="F116" s="69"/>
      <c r="G116" s="91"/>
    </row>
    <row r="117" spans="1:7" x14ac:dyDescent="0.3">
      <c r="A117" s="70">
        <v>2270</v>
      </c>
      <c r="B117" s="13">
        <v>1</v>
      </c>
      <c r="C117" s="14" t="s">
        <v>124</v>
      </c>
      <c r="D117" s="14" t="s">
        <v>21</v>
      </c>
      <c r="E117" s="21">
        <v>1</v>
      </c>
      <c r="F117" s="21"/>
      <c r="G117" s="93">
        <f t="shared" si="1"/>
        <v>0</v>
      </c>
    </row>
    <row r="118" spans="1:7" x14ac:dyDescent="0.3">
      <c r="A118" s="70">
        <v>2270</v>
      </c>
      <c r="B118" s="13">
        <v>2</v>
      </c>
      <c r="C118" s="14" t="s">
        <v>153</v>
      </c>
      <c r="D118" s="14" t="s">
        <v>21</v>
      </c>
      <c r="E118" s="21">
        <v>1</v>
      </c>
      <c r="F118" s="21"/>
      <c r="G118" s="93">
        <f t="shared" si="1"/>
        <v>0</v>
      </c>
    </row>
    <row r="119" spans="1:7" x14ac:dyDescent="0.3">
      <c r="A119" s="70">
        <v>2270</v>
      </c>
      <c r="B119" s="13">
        <v>3</v>
      </c>
      <c r="C119" s="14" t="s">
        <v>180</v>
      </c>
      <c r="D119" s="14" t="s">
        <v>21</v>
      </c>
      <c r="E119" s="21">
        <v>1</v>
      </c>
      <c r="F119" s="21"/>
      <c r="G119" s="93">
        <f t="shared" si="1"/>
        <v>0</v>
      </c>
    </row>
    <row r="120" spans="1:7" ht="16.5" thickBot="1" x14ac:dyDescent="0.35">
      <c r="A120" s="71">
        <v>2270</v>
      </c>
      <c r="B120" s="72">
        <v>4</v>
      </c>
      <c r="C120" s="74" t="s">
        <v>201</v>
      </c>
      <c r="D120" s="74" t="s">
        <v>21</v>
      </c>
      <c r="E120" s="75">
        <v>1</v>
      </c>
      <c r="F120" s="75"/>
      <c r="G120" s="92">
        <f t="shared" si="1"/>
        <v>0</v>
      </c>
    </row>
    <row r="121" spans="1:7" x14ac:dyDescent="0.3">
      <c r="A121" s="65">
        <v>2271</v>
      </c>
      <c r="B121" s="66"/>
      <c r="C121" s="67" t="s">
        <v>35</v>
      </c>
      <c r="D121" s="68"/>
      <c r="E121" s="69"/>
      <c r="F121" s="69"/>
      <c r="G121" s="91"/>
    </row>
    <row r="122" spans="1:7" x14ac:dyDescent="0.3">
      <c r="A122" s="70">
        <v>2271</v>
      </c>
      <c r="B122" s="13">
        <v>1</v>
      </c>
      <c r="C122" s="14" t="s">
        <v>125</v>
      </c>
      <c r="D122" s="14" t="s">
        <v>21</v>
      </c>
      <c r="E122" s="21">
        <v>1</v>
      </c>
      <c r="F122" s="21"/>
      <c r="G122" s="93">
        <f t="shared" si="1"/>
        <v>0</v>
      </c>
    </row>
    <row r="123" spans="1:7" x14ac:dyDescent="0.3">
      <c r="A123" s="70">
        <v>2271</v>
      </c>
      <c r="B123" s="13">
        <v>2</v>
      </c>
      <c r="C123" s="14" t="s">
        <v>154</v>
      </c>
      <c r="D123" s="14" t="s">
        <v>21</v>
      </c>
      <c r="E123" s="21">
        <v>1</v>
      </c>
      <c r="F123" s="21"/>
      <c r="G123" s="93">
        <f t="shared" si="1"/>
        <v>0</v>
      </c>
    </row>
    <row r="124" spans="1:7" ht="16.5" thickBot="1" x14ac:dyDescent="0.35">
      <c r="A124" s="71">
        <v>2271</v>
      </c>
      <c r="B124" s="72">
        <v>3</v>
      </c>
      <c r="C124" s="74" t="s">
        <v>181</v>
      </c>
      <c r="D124" s="74" t="s">
        <v>21</v>
      </c>
      <c r="E124" s="75">
        <v>1</v>
      </c>
      <c r="F124" s="75"/>
      <c r="G124" s="92">
        <f t="shared" si="1"/>
        <v>0</v>
      </c>
    </row>
    <row r="125" spans="1:7" x14ac:dyDescent="0.3">
      <c r="A125" s="65">
        <v>2272</v>
      </c>
      <c r="B125" s="66"/>
      <c r="C125" s="67" t="s">
        <v>36</v>
      </c>
      <c r="D125" s="68"/>
      <c r="E125" s="69"/>
      <c r="F125" s="69"/>
      <c r="G125" s="91"/>
    </row>
    <row r="126" spans="1:7" ht="16.5" thickBot="1" x14ac:dyDescent="0.35">
      <c r="A126" s="71">
        <v>2272</v>
      </c>
      <c r="B126" s="72">
        <v>1</v>
      </c>
      <c r="C126" s="74" t="s">
        <v>126</v>
      </c>
      <c r="D126" s="74" t="s">
        <v>21</v>
      </c>
      <c r="E126" s="75">
        <v>1</v>
      </c>
      <c r="F126" s="75"/>
      <c r="G126" s="92">
        <f t="shared" si="1"/>
        <v>0</v>
      </c>
    </row>
    <row r="127" spans="1:7" x14ac:dyDescent="0.3">
      <c r="A127" s="65">
        <v>2282</v>
      </c>
      <c r="B127" s="66"/>
      <c r="C127" s="67" t="s">
        <v>37</v>
      </c>
      <c r="D127" s="68"/>
      <c r="E127" s="69"/>
      <c r="F127" s="69"/>
      <c r="G127" s="91"/>
    </row>
    <row r="128" spans="1:7" x14ac:dyDescent="0.3">
      <c r="A128" s="70">
        <v>2282</v>
      </c>
      <c r="B128" s="13">
        <v>1</v>
      </c>
      <c r="C128" s="14" t="s">
        <v>127</v>
      </c>
      <c r="D128" s="14" t="s">
        <v>11</v>
      </c>
      <c r="E128" s="21">
        <v>1</v>
      </c>
      <c r="F128" s="21"/>
      <c r="G128" s="93">
        <f t="shared" si="1"/>
        <v>0</v>
      </c>
    </row>
    <row r="129" spans="1:7" x14ac:dyDescent="0.3">
      <c r="A129" s="70">
        <v>2282</v>
      </c>
      <c r="B129" s="13">
        <v>2</v>
      </c>
      <c r="C129" s="14" t="s">
        <v>155</v>
      </c>
      <c r="D129" s="14" t="s">
        <v>11</v>
      </c>
      <c r="E129" s="21">
        <v>1</v>
      </c>
      <c r="F129" s="21"/>
      <c r="G129" s="93">
        <f t="shared" si="1"/>
        <v>0</v>
      </c>
    </row>
    <row r="130" spans="1:7" ht="16.5" thickBot="1" x14ac:dyDescent="0.35">
      <c r="A130" s="71">
        <v>2282</v>
      </c>
      <c r="B130" s="72">
        <v>3</v>
      </c>
      <c r="C130" s="74" t="s">
        <v>182</v>
      </c>
      <c r="D130" s="74" t="s">
        <v>16</v>
      </c>
      <c r="E130" s="75">
        <v>1</v>
      </c>
      <c r="F130" s="75"/>
      <c r="G130" s="92">
        <f t="shared" si="1"/>
        <v>0</v>
      </c>
    </row>
    <row r="131" spans="1:7" x14ac:dyDescent="0.3">
      <c r="A131" s="65">
        <v>2283</v>
      </c>
      <c r="B131" s="66"/>
      <c r="C131" s="67" t="s">
        <v>38</v>
      </c>
      <c r="D131" s="68"/>
      <c r="E131" s="69"/>
      <c r="F131" s="69"/>
      <c r="G131" s="91"/>
    </row>
    <row r="132" spans="1:7" x14ac:dyDescent="0.3">
      <c r="A132" s="70">
        <v>2283</v>
      </c>
      <c r="B132" s="13">
        <v>1.1000000000000001</v>
      </c>
      <c r="C132" s="17" t="s">
        <v>289</v>
      </c>
      <c r="D132" s="14" t="s">
        <v>11</v>
      </c>
      <c r="E132" s="21">
        <v>1</v>
      </c>
      <c r="F132" s="21"/>
      <c r="G132" s="93">
        <f t="shared" ref="G132:G194" si="2">F132*E132</f>
        <v>0</v>
      </c>
    </row>
    <row r="133" spans="1:7" ht="16.5" thickBot="1" x14ac:dyDescent="0.35">
      <c r="A133" s="71">
        <v>2283</v>
      </c>
      <c r="B133" s="72">
        <v>1.2</v>
      </c>
      <c r="C133" s="76" t="s">
        <v>290</v>
      </c>
      <c r="D133" s="74" t="s">
        <v>11</v>
      </c>
      <c r="E133" s="75">
        <v>1</v>
      </c>
      <c r="F133" s="75"/>
      <c r="G133" s="92">
        <f t="shared" si="2"/>
        <v>0</v>
      </c>
    </row>
    <row r="134" spans="1:7" x14ac:dyDescent="0.3">
      <c r="A134" s="65">
        <v>2284</v>
      </c>
      <c r="B134" s="66"/>
      <c r="C134" s="67" t="s">
        <v>39</v>
      </c>
      <c r="D134" s="68"/>
      <c r="E134" s="69"/>
      <c r="F134" s="69"/>
      <c r="G134" s="91"/>
    </row>
    <row r="135" spans="1:7" x14ac:dyDescent="0.3">
      <c r="A135" s="70">
        <v>2284</v>
      </c>
      <c r="B135" s="13">
        <v>1.1000000000000001</v>
      </c>
      <c r="C135" s="17" t="s">
        <v>286</v>
      </c>
      <c r="D135" s="14" t="s">
        <v>11</v>
      </c>
      <c r="E135" s="21">
        <v>1</v>
      </c>
      <c r="F135" s="21"/>
      <c r="G135" s="93">
        <f t="shared" si="2"/>
        <v>0</v>
      </c>
    </row>
    <row r="136" spans="1:7" x14ac:dyDescent="0.3">
      <c r="A136" s="70">
        <v>2284</v>
      </c>
      <c r="B136" s="13">
        <v>1.2</v>
      </c>
      <c r="C136" s="17" t="s">
        <v>287</v>
      </c>
      <c r="D136" s="14" t="s">
        <v>11</v>
      </c>
      <c r="E136" s="21">
        <v>1</v>
      </c>
      <c r="F136" s="21"/>
      <c r="G136" s="93">
        <f t="shared" si="2"/>
        <v>0</v>
      </c>
    </row>
    <row r="137" spans="1:7" x14ac:dyDescent="0.3">
      <c r="A137" s="70">
        <v>2284</v>
      </c>
      <c r="B137" s="13">
        <v>1.3</v>
      </c>
      <c r="C137" s="17" t="s">
        <v>288</v>
      </c>
      <c r="D137" s="14" t="s">
        <v>11</v>
      </c>
      <c r="E137" s="21">
        <v>1</v>
      </c>
      <c r="F137" s="21"/>
      <c r="G137" s="93">
        <f t="shared" si="2"/>
        <v>0</v>
      </c>
    </row>
    <row r="138" spans="1:7" ht="16.5" thickBot="1" x14ac:dyDescent="0.35">
      <c r="A138" s="71">
        <v>2284</v>
      </c>
      <c r="B138" s="72">
        <v>2</v>
      </c>
      <c r="C138" s="74" t="s">
        <v>156</v>
      </c>
      <c r="D138" s="74" t="s">
        <v>11</v>
      </c>
      <c r="E138" s="75">
        <v>1</v>
      </c>
      <c r="F138" s="75"/>
      <c r="G138" s="92">
        <f t="shared" si="2"/>
        <v>0</v>
      </c>
    </row>
    <row r="139" spans="1:7" x14ac:dyDescent="0.3">
      <c r="A139" s="65">
        <v>2410</v>
      </c>
      <c r="B139" s="66"/>
      <c r="C139" s="67" t="s">
        <v>40</v>
      </c>
      <c r="D139" s="68"/>
      <c r="E139" s="69"/>
      <c r="F139" s="69"/>
      <c r="G139" s="91"/>
    </row>
    <row r="140" spans="1:7" x14ac:dyDescent="0.3">
      <c r="A140" s="70">
        <v>2410</v>
      </c>
      <c r="B140" s="13">
        <v>1</v>
      </c>
      <c r="C140" s="14" t="s">
        <v>128</v>
      </c>
      <c r="D140" s="14" t="s">
        <v>21</v>
      </c>
      <c r="E140" s="21">
        <v>1</v>
      </c>
      <c r="F140" s="21"/>
      <c r="G140" s="93">
        <f t="shared" si="2"/>
        <v>0</v>
      </c>
    </row>
    <row r="141" spans="1:7" x14ac:dyDescent="0.3">
      <c r="A141" s="70">
        <v>2410</v>
      </c>
      <c r="B141" s="13">
        <v>2</v>
      </c>
      <c r="C141" s="14" t="s">
        <v>157</v>
      </c>
      <c r="D141" s="14" t="s">
        <v>21</v>
      </c>
      <c r="E141" s="21">
        <v>1</v>
      </c>
      <c r="F141" s="21"/>
      <c r="G141" s="93">
        <f t="shared" si="2"/>
        <v>0</v>
      </c>
    </row>
    <row r="142" spans="1:7" ht="16.5" thickBot="1" x14ac:dyDescent="0.35">
      <c r="A142" s="71">
        <v>2410</v>
      </c>
      <c r="B142" s="72">
        <v>3</v>
      </c>
      <c r="C142" s="74" t="s">
        <v>183</v>
      </c>
      <c r="D142" s="74" t="s">
        <v>11</v>
      </c>
      <c r="E142" s="75">
        <v>1</v>
      </c>
      <c r="F142" s="75"/>
      <c r="G142" s="92">
        <f t="shared" si="2"/>
        <v>0</v>
      </c>
    </row>
    <row r="143" spans="1:7" x14ac:dyDescent="0.3">
      <c r="A143" s="65">
        <v>2434</v>
      </c>
      <c r="B143" s="66"/>
      <c r="C143" s="67" t="s">
        <v>41</v>
      </c>
      <c r="D143" s="68"/>
      <c r="E143" s="69"/>
      <c r="F143" s="69"/>
      <c r="G143" s="91"/>
    </row>
    <row r="144" spans="1:7" x14ac:dyDescent="0.3">
      <c r="A144" s="70">
        <v>2434</v>
      </c>
      <c r="B144" s="13">
        <v>1</v>
      </c>
      <c r="C144" s="14" t="s">
        <v>129</v>
      </c>
      <c r="D144" s="14" t="s">
        <v>11</v>
      </c>
      <c r="E144" s="21">
        <v>1</v>
      </c>
      <c r="F144" s="21"/>
      <c r="G144" s="93">
        <f t="shared" si="2"/>
        <v>0</v>
      </c>
    </row>
    <row r="145" spans="1:7" x14ac:dyDescent="0.3">
      <c r="A145" s="70">
        <v>2434</v>
      </c>
      <c r="B145" s="13">
        <v>2</v>
      </c>
      <c r="C145" s="14" t="s">
        <v>158</v>
      </c>
      <c r="D145" s="14" t="s">
        <v>16</v>
      </c>
      <c r="E145" s="21">
        <v>1</v>
      </c>
      <c r="F145" s="21"/>
      <c r="G145" s="93">
        <f t="shared" si="2"/>
        <v>0</v>
      </c>
    </row>
    <row r="146" spans="1:7" x14ac:dyDescent="0.3">
      <c r="A146" s="70">
        <v>2434</v>
      </c>
      <c r="B146" s="13">
        <v>3</v>
      </c>
      <c r="C146" s="14" t="s">
        <v>184</v>
      </c>
      <c r="D146" s="14" t="s">
        <v>16</v>
      </c>
      <c r="E146" s="21">
        <v>1</v>
      </c>
      <c r="F146" s="21"/>
      <c r="G146" s="93">
        <f t="shared" si="2"/>
        <v>0</v>
      </c>
    </row>
    <row r="147" spans="1:7" x14ac:dyDescent="0.3">
      <c r="A147" s="70">
        <v>2434</v>
      </c>
      <c r="B147" s="13">
        <v>4</v>
      </c>
      <c r="C147" s="14" t="s">
        <v>202</v>
      </c>
      <c r="D147" s="14" t="s">
        <v>16</v>
      </c>
      <c r="E147" s="21">
        <v>1</v>
      </c>
      <c r="F147" s="21"/>
      <c r="G147" s="93">
        <f t="shared" si="2"/>
        <v>0</v>
      </c>
    </row>
    <row r="148" spans="1:7" ht="16.5" thickBot="1" x14ac:dyDescent="0.35">
      <c r="A148" s="71">
        <v>2434</v>
      </c>
      <c r="B148" s="72">
        <v>5</v>
      </c>
      <c r="C148" s="74" t="s">
        <v>213</v>
      </c>
      <c r="D148" s="74" t="s">
        <v>21</v>
      </c>
      <c r="E148" s="75">
        <v>1</v>
      </c>
      <c r="F148" s="75"/>
      <c r="G148" s="92">
        <f t="shared" si="2"/>
        <v>0</v>
      </c>
    </row>
    <row r="149" spans="1:7" x14ac:dyDescent="0.3">
      <c r="A149" s="65">
        <v>2481</v>
      </c>
      <c r="B149" s="66"/>
      <c r="C149" s="67" t="s">
        <v>42</v>
      </c>
      <c r="D149" s="68"/>
      <c r="E149" s="69"/>
      <c r="F149" s="69"/>
      <c r="G149" s="91"/>
    </row>
    <row r="150" spans="1:7" x14ac:dyDescent="0.3">
      <c r="A150" s="70">
        <v>2481</v>
      </c>
      <c r="B150" s="13">
        <v>1.1000000000000001</v>
      </c>
      <c r="C150" s="14" t="s">
        <v>240</v>
      </c>
      <c r="D150" s="14" t="s">
        <v>21</v>
      </c>
      <c r="E150" s="21">
        <v>1</v>
      </c>
      <c r="F150" s="21"/>
      <c r="G150" s="93">
        <f t="shared" si="2"/>
        <v>0</v>
      </c>
    </row>
    <row r="151" spans="1:7" x14ac:dyDescent="0.3">
      <c r="A151" s="70">
        <v>2481</v>
      </c>
      <c r="B151" s="13">
        <v>1.2</v>
      </c>
      <c r="C151" s="14" t="s">
        <v>244</v>
      </c>
      <c r="D151" s="14" t="s">
        <v>21</v>
      </c>
      <c r="E151" s="21">
        <v>1</v>
      </c>
      <c r="F151" s="21"/>
      <c r="G151" s="93">
        <f t="shared" si="2"/>
        <v>0</v>
      </c>
    </row>
    <row r="152" spans="1:7" ht="16.5" thickBot="1" x14ac:dyDescent="0.35">
      <c r="A152" s="71">
        <v>2481</v>
      </c>
      <c r="B152" s="72">
        <v>2</v>
      </c>
      <c r="C152" s="74" t="s">
        <v>159</v>
      </c>
      <c r="D152" s="74" t="s">
        <v>11</v>
      </c>
      <c r="E152" s="75">
        <v>1</v>
      </c>
      <c r="F152" s="75"/>
      <c r="G152" s="92">
        <f t="shared" si="2"/>
        <v>0</v>
      </c>
    </row>
    <row r="153" spans="1:7" x14ac:dyDescent="0.3">
      <c r="A153" s="65">
        <v>2496</v>
      </c>
      <c r="B153" s="66"/>
      <c r="C153" s="67" t="s">
        <v>130</v>
      </c>
      <c r="D153" s="68"/>
      <c r="E153" s="69"/>
      <c r="F153" s="69"/>
      <c r="G153" s="91"/>
    </row>
    <row r="154" spans="1:7" ht="16.5" thickBot="1" x14ac:dyDescent="0.35">
      <c r="A154" s="71">
        <v>2496</v>
      </c>
      <c r="B154" s="72">
        <v>1</v>
      </c>
      <c r="C154" s="74" t="s">
        <v>130</v>
      </c>
      <c r="D154" s="74" t="s">
        <v>21</v>
      </c>
      <c r="E154" s="75">
        <v>1</v>
      </c>
      <c r="F154" s="75"/>
      <c r="G154" s="92">
        <f t="shared" si="2"/>
        <v>0</v>
      </c>
    </row>
    <row r="155" spans="1:7" x14ac:dyDescent="0.3">
      <c r="A155" s="65">
        <v>2528</v>
      </c>
      <c r="B155" s="66"/>
      <c r="C155" s="67" t="s">
        <v>334</v>
      </c>
      <c r="D155" s="68"/>
      <c r="E155" s="69"/>
      <c r="F155" s="69"/>
      <c r="G155" s="91"/>
    </row>
    <row r="156" spans="1:7" x14ac:dyDescent="0.3">
      <c r="A156" s="70">
        <v>2528</v>
      </c>
      <c r="B156" s="13">
        <v>1</v>
      </c>
      <c r="C156" s="14" t="s">
        <v>131</v>
      </c>
      <c r="D156" s="14" t="s">
        <v>21</v>
      </c>
      <c r="E156" s="21">
        <v>1</v>
      </c>
      <c r="F156" s="21"/>
      <c r="G156" s="93">
        <f t="shared" si="2"/>
        <v>0</v>
      </c>
    </row>
    <row r="157" spans="1:7" x14ac:dyDescent="0.3">
      <c r="A157" s="70">
        <v>2528</v>
      </c>
      <c r="B157" s="13">
        <v>2</v>
      </c>
      <c r="C157" s="14" t="s">
        <v>160</v>
      </c>
      <c r="D157" s="14" t="s">
        <v>11</v>
      </c>
      <c r="E157" s="21">
        <v>1</v>
      </c>
      <c r="F157" s="21"/>
      <c r="G157" s="93">
        <f t="shared" si="2"/>
        <v>0</v>
      </c>
    </row>
    <row r="158" spans="1:7" x14ac:dyDescent="0.3">
      <c r="A158" s="70">
        <v>2528</v>
      </c>
      <c r="B158" s="13">
        <v>3</v>
      </c>
      <c r="C158" s="14" t="s">
        <v>185</v>
      </c>
      <c r="D158" s="14" t="s">
        <v>11</v>
      </c>
      <c r="E158" s="21">
        <v>1</v>
      </c>
      <c r="F158" s="21"/>
      <c r="G158" s="93">
        <f t="shared" si="2"/>
        <v>0</v>
      </c>
    </row>
    <row r="159" spans="1:7" x14ac:dyDescent="0.3">
      <c r="A159" s="70">
        <v>2528</v>
      </c>
      <c r="B159" s="13">
        <v>4.0999999999999996</v>
      </c>
      <c r="C159" s="17" t="s">
        <v>291</v>
      </c>
      <c r="D159" s="14" t="s">
        <v>11</v>
      </c>
      <c r="E159" s="21">
        <v>1</v>
      </c>
      <c r="F159" s="21"/>
      <c r="G159" s="93">
        <f t="shared" si="2"/>
        <v>0</v>
      </c>
    </row>
    <row r="160" spans="1:7" x14ac:dyDescent="0.3">
      <c r="A160" s="70">
        <v>2528</v>
      </c>
      <c r="B160" s="13">
        <v>4.2</v>
      </c>
      <c r="C160" s="17" t="s">
        <v>292</v>
      </c>
      <c r="D160" s="14" t="s">
        <v>11</v>
      </c>
      <c r="E160" s="21">
        <v>1</v>
      </c>
      <c r="F160" s="21"/>
      <c r="G160" s="93">
        <f t="shared" si="2"/>
        <v>0</v>
      </c>
    </row>
    <row r="161" spans="1:7" x14ac:dyDescent="0.3">
      <c r="A161" s="70">
        <v>2528</v>
      </c>
      <c r="B161" s="13">
        <v>5</v>
      </c>
      <c r="C161" s="14" t="s">
        <v>214</v>
      </c>
      <c r="D161" s="14" t="s">
        <v>11</v>
      </c>
      <c r="E161" s="21">
        <v>1</v>
      </c>
      <c r="F161" s="21"/>
      <c r="G161" s="93">
        <f t="shared" si="2"/>
        <v>0</v>
      </c>
    </row>
    <row r="162" spans="1:7" ht="16.5" thickBot="1" x14ac:dyDescent="0.35">
      <c r="A162" s="71">
        <v>2528</v>
      </c>
      <c r="B162" s="72">
        <v>6</v>
      </c>
      <c r="C162" s="74" t="s">
        <v>225</v>
      </c>
      <c r="D162" s="74" t="s">
        <v>11</v>
      </c>
      <c r="E162" s="75">
        <v>1</v>
      </c>
      <c r="F162" s="75"/>
      <c r="G162" s="92">
        <f t="shared" si="2"/>
        <v>0</v>
      </c>
    </row>
    <row r="163" spans="1:7" x14ac:dyDescent="0.3">
      <c r="A163" s="65">
        <v>2547</v>
      </c>
      <c r="B163" s="66"/>
      <c r="C163" s="67" t="s">
        <v>43</v>
      </c>
      <c r="D163" s="68"/>
      <c r="E163" s="69"/>
      <c r="F163" s="69"/>
      <c r="G163" s="91"/>
    </row>
    <row r="164" spans="1:7" ht="16.5" thickBot="1" x14ac:dyDescent="0.35">
      <c r="A164" s="71">
        <v>2547</v>
      </c>
      <c r="B164" s="72">
        <v>1</v>
      </c>
      <c r="C164" s="74" t="s">
        <v>132</v>
      </c>
      <c r="D164" s="74" t="s">
        <v>19</v>
      </c>
      <c r="E164" s="75">
        <v>1</v>
      </c>
      <c r="F164" s="75"/>
      <c r="G164" s="92">
        <f t="shared" si="2"/>
        <v>0</v>
      </c>
    </row>
    <row r="165" spans="1:7" x14ac:dyDescent="0.3">
      <c r="A165" s="65">
        <v>2552</v>
      </c>
      <c r="B165" s="66"/>
      <c r="C165" s="67" t="s">
        <v>44</v>
      </c>
      <c r="D165" s="68"/>
      <c r="E165" s="69"/>
      <c r="F165" s="69"/>
      <c r="G165" s="91"/>
    </row>
    <row r="166" spans="1:7" x14ac:dyDescent="0.3">
      <c r="A166" s="70">
        <v>2552</v>
      </c>
      <c r="B166" s="13">
        <v>1.1000000000000001</v>
      </c>
      <c r="C166" s="14" t="s">
        <v>241</v>
      </c>
      <c r="D166" s="14" t="s">
        <v>33</v>
      </c>
      <c r="E166" s="21">
        <v>1</v>
      </c>
      <c r="F166" s="21"/>
      <c r="G166" s="93">
        <f t="shared" si="2"/>
        <v>0</v>
      </c>
    </row>
    <row r="167" spans="1:7" x14ac:dyDescent="0.3">
      <c r="A167" s="70">
        <v>2552</v>
      </c>
      <c r="B167" s="13">
        <v>1.2</v>
      </c>
      <c r="C167" s="14" t="s">
        <v>245</v>
      </c>
      <c r="D167" s="14" t="s">
        <v>33</v>
      </c>
      <c r="E167" s="21">
        <v>1</v>
      </c>
      <c r="F167" s="21"/>
      <c r="G167" s="93">
        <f t="shared" si="2"/>
        <v>0</v>
      </c>
    </row>
    <row r="168" spans="1:7" x14ac:dyDescent="0.3">
      <c r="A168" s="70">
        <v>2552</v>
      </c>
      <c r="B168" s="13">
        <v>1.3</v>
      </c>
      <c r="C168" s="178" t="s">
        <v>249</v>
      </c>
      <c r="D168" s="14" t="s">
        <v>33</v>
      </c>
      <c r="E168" s="21">
        <v>1</v>
      </c>
      <c r="F168" s="21"/>
      <c r="G168" s="93">
        <f t="shared" si="2"/>
        <v>0</v>
      </c>
    </row>
    <row r="169" spans="1:7" x14ac:dyDescent="0.3">
      <c r="A169" s="70">
        <v>2552</v>
      </c>
      <c r="B169" s="13">
        <v>2.1</v>
      </c>
      <c r="C169" s="17" t="s">
        <v>293</v>
      </c>
      <c r="D169" s="14" t="s">
        <v>11</v>
      </c>
      <c r="E169" s="21">
        <v>1</v>
      </c>
      <c r="F169" s="21"/>
      <c r="G169" s="93">
        <f t="shared" si="2"/>
        <v>0</v>
      </c>
    </row>
    <row r="170" spans="1:7" ht="16.5" thickBot="1" x14ac:dyDescent="0.35">
      <c r="A170" s="71">
        <v>2552</v>
      </c>
      <c r="B170" s="72">
        <v>3.1</v>
      </c>
      <c r="C170" s="76" t="s">
        <v>294</v>
      </c>
      <c r="D170" s="74" t="s">
        <v>11</v>
      </c>
      <c r="E170" s="75">
        <v>1</v>
      </c>
      <c r="F170" s="75"/>
      <c r="G170" s="92">
        <f t="shared" si="2"/>
        <v>0</v>
      </c>
    </row>
    <row r="171" spans="1:7" x14ac:dyDescent="0.3">
      <c r="A171" s="65">
        <v>2574</v>
      </c>
      <c r="B171" s="66"/>
      <c r="C171" s="67" t="s">
        <v>45</v>
      </c>
      <c r="D171" s="68"/>
      <c r="E171" s="69"/>
      <c r="F171" s="69"/>
      <c r="G171" s="91"/>
    </row>
    <row r="172" spans="1:7" x14ac:dyDescent="0.3">
      <c r="A172" s="70">
        <v>2574</v>
      </c>
      <c r="B172" s="13">
        <v>1</v>
      </c>
      <c r="C172" s="14" t="s">
        <v>133</v>
      </c>
      <c r="D172" s="14" t="s">
        <v>19</v>
      </c>
      <c r="E172" s="21">
        <v>1</v>
      </c>
      <c r="F172" s="21"/>
      <c r="G172" s="93">
        <f t="shared" si="2"/>
        <v>0</v>
      </c>
    </row>
    <row r="173" spans="1:7" x14ac:dyDescent="0.3">
      <c r="A173" s="70">
        <v>2574</v>
      </c>
      <c r="B173" s="13">
        <v>2</v>
      </c>
      <c r="C173" s="14" t="s">
        <v>161</v>
      </c>
      <c r="D173" s="14" t="s">
        <v>19</v>
      </c>
      <c r="E173" s="21">
        <v>1</v>
      </c>
      <c r="F173" s="21"/>
      <c r="G173" s="93">
        <f t="shared" si="2"/>
        <v>0</v>
      </c>
    </row>
    <row r="174" spans="1:7" x14ac:dyDescent="0.3">
      <c r="A174" s="70">
        <v>2574</v>
      </c>
      <c r="B174" s="13">
        <v>3</v>
      </c>
      <c r="C174" s="14" t="s">
        <v>186</v>
      </c>
      <c r="D174" s="14" t="s">
        <v>19</v>
      </c>
      <c r="E174" s="21">
        <v>1</v>
      </c>
      <c r="F174" s="21"/>
      <c r="G174" s="93">
        <f t="shared" si="2"/>
        <v>0</v>
      </c>
    </row>
    <row r="175" spans="1:7" x14ac:dyDescent="0.3">
      <c r="A175" s="70">
        <v>2574</v>
      </c>
      <c r="B175" s="13">
        <v>4</v>
      </c>
      <c r="C175" s="14" t="s">
        <v>203</v>
      </c>
      <c r="D175" s="14" t="s">
        <v>19</v>
      </c>
      <c r="E175" s="21">
        <v>1</v>
      </c>
      <c r="F175" s="21"/>
      <c r="G175" s="93">
        <f t="shared" si="2"/>
        <v>0</v>
      </c>
    </row>
    <row r="176" spans="1:7" ht="16.5" thickBot="1" x14ac:dyDescent="0.35">
      <c r="A176" s="71">
        <v>2574</v>
      </c>
      <c r="B176" s="72">
        <v>5</v>
      </c>
      <c r="C176" s="74" t="s">
        <v>215</v>
      </c>
      <c r="D176" s="74" t="s">
        <v>11</v>
      </c>
      <c r="E176" s="75">
        <v>1</v>
      </c>
      <c r="F176" s="75"/>
      <c r="G176" s="92">
        <f t="shared" si="2"/>
        <v>0</v>
      </c>
    </row>
    <row r="177" spans="1:7" x14ac:dyDescent="0.3">
      <c r="A177" s="65">
        <v>2575</v>
      </c>
      <c r="B177" s="66"/>
      <c r="C177" s="67" t="s">
        <v>46</v>
      </c>
      <c r="D177" s="68"/>
      <c r="E177" s="69"/>
      <c r="F177" s="69"/>
      <c r="G177" s="91">
        <f t="shared" si="2"/>
        <v>0</v>
      </c>
    </row>
    <row r="178" spans="1:7" ht="16.5" thickBot="1" x14ac:dyDescent="0.35">
      <c r="A178" s="71">
        <v>2575</v>
      </c>
      <c r="B178" s="72">
        <v>1</v>
      </c>
      <c r="C178" s="74" t="s">
        <v>46</v>
      </c>
      <c r="D178" s="74" t="s">
        <v>19</v>
      </c>
      <c r="E178" s="75">
        <v>1</v>
      </c>
      <c r="F178" s="75"/>
      <c r="G178" s="92">
        <f t="shared" si="2"/>
        <v>0</v>
      </c>
    </row>
    <row r="179" spans="1:7" x14ac:dyDescent="0.3">
      <c r="A179" s="65">
        <v>2576</v>
      </c>
      <c r="B179" s="66"/>
      <c r="C179" s="67" t="s">
        <v>333</v>
      </c>
      <c r="D179" s="68"/>
      <c r="E179" s="69"/>
      <c r="F179" s="69"/>
      <c r="G179" s="91"/>
    </row>
    <row r="180" spans="1:7" ht="16.5" thickBot="1" x14ac:dyDescent="0.35">
      <c r="A180" s="71">
        <v>2576</v>
      </c>
      <c r="B180" s="72">
        <v>1</v>
      </c>
      <c r="C180" s="74" t="s">
        <v>47</v>
      </c>
      <c r="D180" s="74" t="s">
        <v>19</v>
      </c>
      <c r="E180" s="75">
        <v>1</v>
      </c>
      <c r="F180" s="75"/>
      <c r="G180" s="92">
        <f t="shared" si="2"/>
        <v>0</v>
      </c>
    </row>
    <row r="181" spans="1:7" x14ac:dyDescent="0.3">
      <c r="A181" s="65">
        <v>2577</v>
      </c>
      <c r="B181" s="66"/>
      <c r="C181" s="67" t="s">
        <v>48</v>
      </c>
      <c r="D181" s="68"/>
      <c r="E181" s="69"/>
      <c r="F181" s="69"/>
      <c r="G181" s="91"/>
    </row>
    <row r="182" spans="1:7" ht="16.5" thickBot="1" x14ac:dyDescent="0.35">
      <c r="A182" s="71">
        <v>2577</v>
      </c>
      <c r="B182" s="72">
        <v>1</v>
      </c>
      <c r="C182" s="74" t="s">
        <v>48</v>
      </c>
      <c r="D182" s="74" t="s">
        <v>11</v>
      </c>
      <c r="E182" s="75">
        <v>1</v>
      </c>
      <c r="F182" s="75"/>
      <c r="G182" s="92">
        <f t="shared" si="2"/>
        <v>0</v>
      </c>
    </row>
    <row r="183" spans="1:7" x14ac:dyDescent="0.3">
      <c r="A183" s="65">
        <v>2580</v>
      </c>
      <c r="B183" s="66"/>
      <c r="C183" s="67" t="s">
        <v>335</v>
      </c>
      <c r="D183" s="68"/>
      <c r="E183" s="69"/>
      <c r="F183" s="69"/>
      <c r="G183" s="91"/>
    </row>
    <row r="184" spans="1:7" ht="16.5" thickBot="1" x14ac:dyDescent="0.35">
      <c r="A184" s="71">
        <v>2580</v>
      </c>
      <c r="B184" s="72">
        <v>1</v>
      </c>
      <c r="C184" s="74" t="s">
        <v>49</v>
      </c>
      <c r="D184" s="74" t="s">
        <v>9</v>
      </c>
      <c r="E184" s="75">
        <v>1</v>
      </c>
      <c r="F184" s="75"/>
      <c r="G184" s="92">
        <f t="shared" si="2"/>
        <v>0</v>
      </c>
    </row>
    <row r="185" spans="1:7" x14ac:dyDescent="0.3">
      <c r="A185" s="65">
        <v>2601</v>
      </c>
      <c r="B185" s="66"/>
      <c r="C185" s="67" t="s">
        <v>50</v>
      </c>
      <c r="D185" s="68"/>
      <c r="E185" s="69"/>
      <c r="F185" s="69"/>
      <c r="G185" s="91"/>
    </row>
    <row r="186" spans="1:7" ht="27" x14ac:dyDescent="0.3">
      <c r="A186" s="70">
        <v>2601</v>
      </c>
      <c r="B186" s="13">
        <v>1.1000000000000001</v>
      </c>
      <c r="C186" s="145" t="s">
        <v>336</v>
      </c>
      <c r="D186" s="14" t="s">
        <v>16</v>
      </c>
      <c r="E186" s="21">
        <v>1</v>
      </c>
      <c r="F186" s="21"/>
      <c r="G186" s="93">
        <f t="shared" si="2"/>
        <v>0</v>
      </c>
    </row>
    <row r="187" spans="1:7" ht="27" x14ac:dyDescent="0.3">
      <c r="A187" s="70">
        <v>2601</v>
      </c>
      <c r="B187" s="13">
        <v>1.2</v>
      </c>
      <c r="C187" s="145" t="s">
        <v>337</v>
      </c>
      <c r="D187" s="14" t="s">
        <v>16</v>
      </c>
      <c r="E187" s="21">
        <v>1</v>
      </c>
      <c r="F187" s="21"/>
      <c r="G187" s="93">
        <f t="shared" si="2"/>
        <v>0</v>
      </c>
    </row>
    <row r="188" spans="1:7" ht="27" x14ac:dyDescent="0.3">
      <c r="A188" s="70">
        <v>2601</v>
      </c>
      <c r="B188" s="13">
        <v>1.3</v>
      </c>
      <c r="C188" s="146" t="s">
        <v>338</v>
      </c>
      <c r="D188" s="14" t="s">
        <v>16</v>
      </c>
      <c r="E188" s="21">
        <v>1</v>
      </c>
      <c r="F188" s="21"/>
      <c r="G188" s="93">
        <f t="shared" si="2"/>
        <v>0</v>
      </c>
    </row>
    <row r="189" spans="1:7" ht="27" x14ac:dyDescent="0.3">
      <c r="A189" s="70">
        <v>2601</v>
      </c>
      <c r="B189" s="13">
        <v>1.4</v>
      </c>
      <c r="C189" s="146" t="s">
        <v>339</v>
      </c>
      <c r="D189" s="14" t="s">
        <v>16</v>
      </c>
      <c r="E189" s="21">
        <v>1</v>
      </c>
      <c r="F189" s="21"/>
      <c r="G189" s="93">
        <f t="shared" si="2"/>
        <v>0</v>
      </c>
    </row>
    <row r="190" spans="1:7" ht="27" x14ac:dyDescent="0.3">
      <c r="A190" s="70">
        <v>2601</v>
      </c>
      <c r="B190" s="13">
        <v>1.5</v>
      </c>
      <c r="C190" s="146" t="s">
        <v>340</v>
      </c>
      <c r="D190" s="14" t="s">
        <v>16</v>
      </c>
      <c r="E190" s="21">
        <v>1</v>
      </c>
      <c r="F190" s="21"/>
      <c r="G190" s="93">
        <f t="shared" si="2"/>
        <v>0</v>
      </c>
    </row>
    <row r="191" spans="1:7" ht="27" x14ac:dyDescent="0.3">
      <c r="A191" s="70">
        <v>2601</v>
      </c>
      <c r="B191" s="13">
        <v>1.6</v>
      </c>
      <c r="C191" s="146" t="s">
        <v>341</v>
      </c>
      <c r="D191" s="14" t="s">
        <v>16</v>
      </c>
      <c r="E191" s="21">
        <v>1</v>
      </c>
      <c r="F191" s="21"/>
      <c r="G191" s="93">
        <f t="shared" si="2"/>
        <v>0</v>
      </c>
    </row>
    <row r="192" spans="1:7" ht="27" x14ac:dyDescent="0.3">
      <c r="A192" s="70">
        <v>2601</v>
      </c>
      <c r="B192" s="13">
        <v>1.7</v>
      </c>
      <c r="C192" s="146" t="s">
        <v>342</v>
      </c>
      <c r="D192" s="14" t="s">
        <v>16</v>
      </c>
      <c r="E192" s="21">
        <v>1</v>
      </c>
      <c r="F192" s="21"/>
      <c r="G192" s="93">
        <f t="shared" si="2"/>
        <v>0</v>
      </c>
    </row>
    <row r="193" spans="1:7" ht="27" x14ac:dyDescent="0.3">
      <c r="A193" s="70">
        <v>2601</v>
      </c>
      <c r="B193" s="13">
        <v>1.8</v>
      </c>
      <c r="C193" s="146" t="s">
        <v>343</v>
      </c>
      <c r="D193" s="14" t="s">
        <v>16</v>
      </c>
      <c r="E193" s="21">
        <v>1</v>
      </c>
      <c r="F193" s="21"/>
      <c r="G193" s="93">
        <f t="shared" si="2"/>
        <v>0</v>
      </c>
    </row>
    <row r="194" spans="1:7" ht="27" x14ac:dyDescent="0.3">
      <c r="A194" s="70">
        <v>2601</v>
      </c>
      <c r="B194" s="13">
        <v>1.9</v>
      </c>
      <c r="C194" s="146" t="s">
        <v>344</v>
      </c>
      <c r="D194" s="14" t="s">
        <v>16</v>
      </c>
      <c r="E194" s="21">
        <v>1</v>
      </c>
      <c r="F194" s="21"/>
      <c r="G194" s="93">
        <f t="shared" si="2"/>
        <v>0</v>
      </c>
    </row>
    <row r="195" spans="1:7" ht="27" x14ac:dyDescent="0.3">
      <c r="A195" s="70">
        <v>2601</v>
      </c>
      <c r="B195" s="142" t="s">
        <v>346</v>
      </c>
      <c r="C195" s="145" t="s">
        <v>345</v>
      </c>
      <c r="D195" s="14" t="s">
        <v>16</v>
      </c>
      <c r="E195" s="21">
        <v>1</v>
      </c>
      <c r="F195" s="21"/>
      <c r="G195" s="93">
        <f t="shared" ref="G195:G259" si="3">F195*E195</f>
        <v>0</v>
      </c>
    </row>
    <row r="196" spans="1:7" x14ac:dyDescent="0.3">
      <c r="A196" s="70">
        <v>2601</v>
      </c>
      <c r="B196" s="13">
        <v>2</v>
      </c>
      <c r="C196" s="14" t="s">
        <v>162</v>
      </c>
      <c r="D196" s="14" t="s">
        <v>16</v>
      </c>
      <c r="E196" s="21">
        <v>1</v>
      </c>
      <c r="F196" s="21"/>
      <c r="G196" s="93">
        <f t="shared" si="3"/>
        <v>0</v>
      </c>
    </row>
    <row r="197" spans="1:7" x14ac:dyDescent="0.3">
      <c r="A197" s="70">
        <v>2601</v>
      </c>
      <c r="B197" s="13">
        <v>3</v>
      </c>
      <c r="C197" s="14" t="s">
        <v>187</v>
      </c>
      <c r="D197" s="14" t="s">
        <v>16</v>
      </c>
      <c r="E197" s="21">
        <v>1</v>
      </c>
      <c r="F197" s="21"/>
      <c r="G197" s="93">
        <f t="shared" si="3"/>
        <v>0</v>
      </c>
    </row>
    <row r="198" spans="1:7" x14ac:dyDescent="0.3">
      <c r="A198" s="70">
        <v>2601</v>
      </c>
      <c r="B198" s="13">
        <v>4</v>
      </c>
      <c r="C198" s="14" t="s">
        <v>204</v>
      </c>
      <c r="D198" s="14" t="s">
        <v>16</v>
      </c>
      <c r="E198" s="21">
        <v>1</v>
      </c>
      <c r="F198" s="21"/>
      <c r="G198" s="93">
        <f t="shared" si="3"/>
        <v>0</v>
      </c>
    </row>
    <row r="199" spans="1:7" x14ac:dyDescent="0.3">
      <c r="A199" s="70">
        <v>2601</v>
      </c>
      <c r="B199" s="13">
        <v>5</v>
      </c>
      <c r="C199" s="14" t="s">
        <v>216</v>
      </c>
      <c r="D199" s="14" t="s">
        <v>16</v>
      </c>
      <c r="E199" s="21">
        <v>1</v>
      </c>
      <c r="F199" s="21"/>
      <c r="G199" s="93">
        <f t="shared" si="3"/>
        <v>0</v>
      </c>
    </row>
    <row r="200" spans="1:7" x14ac:dyDescent="0.3">
      <c r="A200" s="70">
        <v>2601</v>
      </c>
      <c r="B200" s="13">
        <v>6</v>
      </c>
      <c r="C200" s="14" t="s">
        <v>226</v>
      </c>
      <c r="D200" s="14" t="s">
        <v>16</v>
      </c>
      <c r="E200" s="21">
        <v>1</v>
      </c>
      <c r="F200" s="21"/>
      <c r="G200" s="93">
        <f t="shared" si="3"/>
        <v>0</v>
      </c>
    </row>
    <row r="201" spans="1:7" x14ac:dyDescent="0.3">
      <c r="A201" s="70">
        <v>2601</v>
      </c>
      <c r="B201" s="13">
        <v>7</v>
      </c>
      <c r="C201" s="14" t="s">
        <v>235</v>
      </c>
      <c r="D201" s="14" t="s">
        <v>16</v>
      </c>
      <c r="E201" s="21">
        <v>1</v>
      </c>
      <c r="F201" s="21"/>
      <c r="G201" s="93">
        <f t="shared" si="3"/>
        <v>0</v>
      </c>
    </row>
    <row r="202" spans="1:7" x14ac:dyDescent="0.3">
      <c r="A202" s="70">
        <v>2601</v>
      </c>
      <c r="B202" s="13">
        <v>8</v>
      </c>
      <c r="C202" s="14" t="s">
        <v>263</v>
      </c>
      <c r="D202" s="14" t="s">
        <v>16</v>
      </c>
      <c r="E202" s="21">
        <v>1</v>
      </c>
      <c r="F202" s="21"/>
      <c r="G202" s="93">
        <f t="shared" si="3"/>
        <v>0</v>
      </c>
    </row>
    <row r="203" spans="1:7" ht="16.5" thickBot="1" x14ac:dyDescent="0.35">
      <c r="A203" s="71">
        <v>2601</v>
      </c>
      <c r="B203" s="72">
        <v>9</v>
      </c>
      <c r="C203" s="74" t="s">
        <v>269</v>
      </c>
      <c r="D203" s="74" t="s">
        <v>16</v>
      </c>
      <c r="E203" s="75">
        <v>1</v>
      </c>
      <c r="F203" s="75"/>
      <c r="G203" s="92">
        <f t="shared" si="3"/>
        <v>0</v>
      </c>
    </row>
    <row r="204" spans="1:7" x14ac:dyDescent="0.3">
      <c r="A204" s="65">
        <v>2650</v>
      </c>
      <c r="B204" s="66"/>
      <c r="C204" s="67" t="s">
        <v>51</v>
      </c>
      <c r="D204" s="68"/>
      <c r="E204" s="69"/>
      <c r="F204" s="69"/>
      <c r="G204" s="91"/>
    </row>
    <row r="205" spans="1:7" x14ac:dyDescent="0.3">
      <c r="A205" s="70">
        <v>2650</v>
      </c>
      <c r="B205" s="13">
        <v>1</v>
      </c>
      <c r="C205" s="14" t="s">
        <v>134</v>
      </c>
      <c r="D205" s="14" t="s">
        <v>9</v>
      </c>
      <c r="E205" s="21">
        <v>1</v>
      </c>
      <c r="F205" s="21"/>
      <c r="G205" s="93">
        <f t="shared" si="3"/>
        <v>0</v>
      </c>
    </row>
    <row r="206" spans="1:7" ht="16.5" thickBot="1" x14ac:dyDescent="0.35">
      <c r="A206" s="71">
        <v>2650</v>
      </c>
      <c r="B206" s="72">
        <v>2</v>
      </c>
      <c r="C206" s="74" t="s">
        <v>163</v>
      </c>
      <c r="D206" s="74" t="s">
        <v>9</v>
      </c>
      <c r="E206" s="75">
        <v>1</v>
      </c>
      <c r="F206" s="75"/>
      <c r="G206" s="92">
        <f t="shared" si="3"/>
        <v>0</v>
      </c>
    </row>
    <row r="207" spans="1:7" x14ac:dyDescent="0.3">
      <c r="A207" s="65">
        <v>2702</v>
      </c>
      <c r="B207" s="66"/>
      <c r="C207" s="67" t="s">
        <v>52</v>
      </c>
      <c r="D207" s="68"/>
      <c r="E207" s="69"/>
      <c r="F207" s="69"/>
      <c r="G207" s="91"/>
    </row>
    <row r="208" spans="1:7" x14ac:dyDescent="0.3">
      <c r="A208" s="70">
        <v>2702</v>
      </c>
      <c r="B208" s="13">
        <v>1.1000000000000001</v>
      </c>
      <c r="C208" s="16" t="s">
        <v>242</v>
      </c>
      <c r="D208" s="14" t="s">
        <v>11</v>
      </c>
      <c r="E208" s="21">
        <v>1</v>
      </c>
      <c r="F208" s="21"/>
      <c r="G208" s="93">
        <f t="shared" si="3"/>
        <v>0</v>
      </c>
    </row>
    <row r="209" spans="1:7" x14ac:dyDescent="0.3">
      <c r="A209" s="70">
        <v>2702</v>
      </c>
      <c r="B209" s="13" t="s">
        <v>53</v>
      </c>
      <c r="C209" s="16" t="s">
        <v>246</v>
      </c>
      <c r="D209" s="14" t="s">
        <v>11</v>
      </c>
      <c r="E209" s="21">
        <v>1</v>
      </c>
      <c r="F209" s="21"/>
      <c r="G209" s="93">
        <f t="shared" si="3"/>
        <v>0</v>
      </c>
    </row>
    <row r="210" spans="1:7" x14ac:dyDescent="0.3">
      <c r="A210" s="70">
        <v>2702</v>
      </c>
      <c r="B210" s="13" t="s">
        <v>54</v>
      </c>
      <c r="C210" s="16" t="s">
        <v>247</v>
      </c>
      <c r="D210" s="14" t="s">
        <v>16</v>
      </c>
      <c r="E210" s="21">
        <v>1</v>
      </c>
      <c r="F210" s="21"/>
      <c r="G210" s="93">
        <f t="shared" si="3"/>
        <v>0</v>
      </c>
    </row>
    <row r="211" spans="1:7" x14ac:dyDescent="0.3">
      <c r="A211" s="70">
        <v>2702</v>
      </c>
      <c r="B211" s="13">
        <v>2</v>
      </c>
      <c r="C211" s="14" t="s">
        <v>164</v>
      </c>
      <c r="D211" s="14" t="s">
        <v>11</v>
      </c>
      <c r="E211" s="21">
        <v>1</v>
      </c>
      <c r="F211" s="21"/>
      <c r="G211" s="93">
        <f t="shared" si="3"/>
        <v>0</v>
      </c>
    </row>
    <row r="212" spans="1:7" x14ac:dyDescent="0.3">
      <c r="A212" s="70">
        <v>2702</v>
      </c>
      <c r="B212" s="13">
        <v>3</v>
      </c>
      <c r="C212" s="14" t="s">
        <v>188</v>
      </c>
      <c r="D212" s="14" t="s">
        <v>16</v>
      </c>
      <c r="E212" s="21">
        <v>1</v>
      </c>
      <c r="F212" s="21"/>
      <c r="G212" s="93">
        <f t="shared" si="3"/>
        <v>0</v>
      </c>
    </row>
    <row r="213" spans="1:7" x14ac:dyDescent="0.3">
      <c r="A213" s="70">
        <v>2702</v>
      </c>
      <c r="B213" s="13">
        <v>4</v>
      </c>
      <c r="C213" s="14" t="s">
        <v>205</v>
      </c>
      <c r="D213" s="14" t="s">
        <v>16</v>
      </c>
      <c r="E213" s="21">
        <v>1</v>
      </c>
      <c r="F213" s="21"/>
      <c r="G213" s="93">
        <f t="shared" si="3"/>
        <v>0</v>
      </c>
    </row>
    <row r="214" spans="1:7" x14ac:dyDescent="0.3">
      <c r="A214" s="70">
        <v>2702</v>
      </c>
      <c r="B214" s="13">
        <v>5</v>
      </c>
      <c r="C214" s="14" t="s">
        <v>217</v>
      </c>
      <c r="D214" s="14" t="s">
        <v>16</v>
      </c>
      <c r="E214" s="21">
        <v>1</v>
      </c>
      <c r="F214" s="21"/>
      <c r="G214" s="93">
        <f t="shared" si="3"/>
        <v>0</v>
      </c>
    </row>
    <row r="215" spans="1:7" x14ac:dyDescent="0.3">
      <c r="A215" s="70">
        <v>2702</v>
      </c>
      <c r="B215" s="13">
        <v>6</v>
      </c>
      <c r="C215" s="14" t="s">
        <v>227</v>
      </c>
      <c r="D215" s="14" t="s">
        <v>11</v>
      </c>
      <c r="E215" s="21">
        <v>1</v>
      </c>
      <c r="F215" s="21"/>
      <c r="G215" s="93">
        <f t="shared" si="3"/>
        <v>0</v>
      </c>
    </row>
    <row r="216" spans="1:7" x14ac:dyDescent="0.3">
      <c r="A216" s="70">
        <v>2702</v>
      </c>
      <c r="B216" s="13">
        <v>7</v>
      </c>
      <c r="C216" s="14" t="s">
        <v>236</v>
      </c>
      <c r="D216" s="14" t="s">
        <v>16</v>
      </c>
      <c r="E216" s="21">
        <v>1</v>
      </c>
      <c r="F216" s="21"/>
      <c r="G216" s="93">
        <f t="shared" si="3"/>
        <v>0</v>
      </c>
    </row>
    <row r="217" spans="1:7" x14ac:dyDescent="0.3">
      <c r="A217" s="70">
        <v>2702</v>
      </c>
      <c r="B217" s="13">
        <v>8</v>
      </c>
      <c r="C217" s="14" t="s">
        <v>264</v>
      </c>
      <c r="D217" s="14" t="s">
        <v>16</v>
      </c>
      <c r="E217" s="21">
        <v>1</v>
      </c>
      <c r="F217" s="21"/>
      <c r="G217" s="93">
        <f t="shared" si="3"/>
        <v>0</v>
      </c>
    </row>
    <row r="218" spans="1:7" ht="16.5" thickBot="1" x14ac:dyDescent="0.35">
      <c r="A218" s="71">
        <v>2702</v>
      </c>
      <c r="B218" s="72">
        <v>9</v>
      </c>
      <c r="C218" s="74" t="s">
        <v>270</v>
      </c>
      <c r="D218" s="74" t="s">
        <v>16</v>
      </c>
      <c r="E218" s="75">
        <v>1</v>
      </c>
      <c r="F218" s="75"/>
      <c r="G218" s="92">
        <f t="shared" si="3"/>
        <v>0</v>
      </c>
    </row>
    <row r="219" spans="1:7" x14ac:dyDescent="0.3">
      <c r="A219" s="65">
        <v>2704</v>
      </c>
      <c r="B219" s="66"/>
      <c r="C219" s="67" t="s">
        <v>55</v>
      </c>
      <c r="D219" s="68"/>
      <c r="E219" s="69"/>
      <c r="F219" s="69"/>
      <c r="G219" s="91"/>
    </row>
    <row r="220" spans="1:7" x14ac:dyDescent="0.3">
      <c r="A220" s="70">
        <v>2704</v>
      </c>
      <c r="B220" s="13">
        <v>1</v>
      </c>
      <c r="C220" s="18" t="s">
        <v>135</v>
      </c>
      <c r="D220" s="14" t="s">
        <v>11</v>
      </c>
      <c r="E220" s="21">
        <v>1</v>
      </c>
      <c r="F220" s="21"/>
      <c r="G220" s="93">
        <f t="shared" si="3"/>
        <v>0</v>
      </c>
    </row>
    <row r="221" spans="1:7" x14ac:dyDescent="0.3">
      <c r="A221" s="70">
        <v>2704</v>
      </c>
      <c r="B221" s="13">
        <v>2</v>
      </c>
      <c r="C221" s="14" t="s">
        <v>165</v>
      </c>
      <c r="D221" s="14" t="s">
        <v>21</v>
      </c>
      <c r="E221" s="21">
        <v>1</v>
      </c>
      <c r="F221" s="21"/>
      <c r="G221" s="93">
        <f t="shared" si="3"/>
        <v>0</v>
      </c>
    </row>
    <row r="222" spans="1:7" x14ac:dyDescent="0.3">
      <c r="A222" s="70">
        <v>2704</v>
      </c>
      <c r="B222" s="13">
        <v>3</v>
      </c>
      <c r="C222" s="14" t="s">
        <v>189</v>
      </c>
      <c r="D222" s="14" t="s">
        <v>21</v>
      </c>
      <c r="E222" s="21">
        <v>1</v>
      </c>
      <c r="F222" s="21"/>
      <c r="G222" s="93">
        <f t="shared" si="3"/>
        <v>0</v>
      </c>
    </row>
    <row r="223" spans="1:7" x14ac:dyDescent="0.3">
      <c r="A223" s="70">
        <v>2704</v>
      </c>
      <c r="B223" s="13">
        <v>4</v>
      </c>
      <c r="C223" s="14" t="s">
        <v>206</v>
      </c>
      <c r="D223" s="14" t="s">
        <v>16</v>
      </c>
      <c r="E223" s="21">
        <v>1</v>
      </c>
      <c r="F223" s="21"/>
      <c r="G223" s="93">
        <f t="shared" si="3"/>
        <v>0</v>
      </c>
    </row>
    <row r="224" spans="1:7" ht="16.5" thickBot="1" x14ac:dyDescent="0.35">
      <c r="A224" s="71">
        <v>2704</v>
      </c>
      <c r="B224" s="72">
        <v>5</v>
      </c>
      <c r="C224" s="74" t="s">
        <v>173</v>
      </c>
      <c r="D224" s="74" t="s">
        <v>9</v>
      </c>
      <c r="E224" s="75">
        <v>1</v>
      </c>
      <c r="F224" s="75"/>
      <c r="G224" s="92">
        <f t="shared" si="3"/>
        <v>0</v>
      </c>
    </row>
    <row r="225" spans="1:7" x14ac:dyDescent="0.3">
      <c r="A225" s="65">
        <v>2710</v>
      </c>
      <c r="B225" s="66"/>
      <c r="C225" s="67" t="s">
        <v>56</v>
      </c>
      <c r="D225" s="68"/>
      <c r="E225" s="69"/>
      <c r="F225" s="69"/>
      <c r="G225" s="91"/>
    </row>
    <row r="226" spans="1:7" x14ac:dyDescent="0.3">
      <c r="A226" s="70">
        <v>2710</v>
      </c>
      <c r="B226" s="13"/>
      <c r="C226" s="14" t="s">
        <v>136</v>
      </c>
      <c r="D226" s="14" t="s">
        <v>9</v>
      </c>
      <c r="E226" s="21">
        <v>1</v>
      </c>
      <c r="F226" s="21"/>
      <c r="G226" s="93">
        <f t="shared" si="3"/>
        <v>0</v>
      </c>
    </row>
    <row r="227" spans="1:7" ht="16.5" thickBot="1" x14ac:dyDescent="0.35">
      <c r="A227" s="71">
        <v>2710</v>
      </c>
      <c r="B227" s="72"/>
      <c r="C227" s="74" t="s">
        <v>166</v>
      </c>
      <c r="D227" s="74" t="s">
        <v>9</v>
      </c>
      <c r="E227" s="75">
        <v>1</v>
      </c>
      <c r="F227" s="75"/>
      <c r="G227" s="92">
        <f t="shared" si="3"/>
        <v>0</v>
      </c>
    </row>
    <row r="228" spans="1:7" x14ac:dyDescent="0.3">
      <c r="A228" s="65">
        <v>2713</v>
      </c>
      <c r="B228" s="66"/>
      <c r="C228" s="67" t="s">
        <v>57</v>
      </c>
      <c r="D228" s="68"/>
      <c r="E228" s="69"/>
      <c r="F228" s="69"/>
      <c r="G228" s="91"/>
    </row>
    <row r="229" spans="1:7" x14ac:dyDescent="0.3">
      <c r="A229" s="70">
        <v>2713</v>
      </c>
      <c r="B229" s="13">
        <v>1</v>
      </c>
      <c r="C229" s="14" t="s">
        <v>137</v>
      </c>
      <c r="D229" s="14" t="s">
        <v>11</v>
      </c>
      <c r="E229" s="21">
        <v>1</v>
      </c>
      <c r="F229" s="21"/>
      <c r="G229" s="93">
        <f t="shared" si="3"/>
        <v>0</v>
      </c>
    </row>
    <row r="230" spans="1:7" x14ac:dyDescent="0.3">
      <c r="A230" s="70">
        <v>2713</v>
      </c>
      <c r="B230" s="13">
        <v>2</v>
      </c>
      <c r="C230" s="14" t="s">
        <v>167</v>
      </c>
      <c r="D230" s="14" t="s">
        <v>11</v>
      </c>
      <c r="E230" s="21">
        <v>1</v>
      </c>
      <c r="F230" s="21"/>
      <c r="G230" s="93">
        <f t="shared" si="3"/>
        <v>0</v>
      </c>
    </row>
    <row r="231" spans="1:7" x14ac:dyDescent="0.3">
      <c r="A231" s="70">
        <v>2713</v>
      </c>
      <c r="B231" s="13">
        <v>3</v>
      </c>
      <c r="C231" s="14" t="s">
        <v>190</v>
      </c>
      <c r="D231" s="14" t="s">
        <v>16</v>
      </c>
      <c r="E231" s="21">
        <v>1</v>
      </c>
      <c r="F231" s="21"/>
      <c r="G231" s="93">
        <f t="shared" si="3"/>
        <v>0</v>
      </c>
    </row>
    <row r="232" spans="1:7" x14ac:dyDescent="0.3">
      <c r="A232" s="70">
        <v>2713</v>
      </c>
      <c r="B232" s="13">
        <v>4.0999999999999996</v>
      </c>
      <c r="C232" s="14" t="s">
        <v>58</v>
      </c>
      <c r="D232" s="14" t="s">
        <v>16</v>
      </c>
      <c r="E232" s="21">
        <v>1</v>
      </c>
      <c r="F232" s="21"/>
      <c r="G232" s="93">
        <f t="shared" si="3"/>
        <v>0</v>
      </c>
    </row>
    <row r="233" spans="1:7" x14ac:dyDescent="0.3">
      <c r="A233" s="70">
        <v>2713</v>
      </c>
      <c r="B233" s="13">
        <v>4.2</v>
      </c>
      <c r="C233" s="14" t="s">
        <v>59</v>
      </c>
      <c r="D233" s="14" t="s">
        <v>16</v>
      </c>
      <c r="E233" s="21">
        <v>1</v>
      </c>
      <c r="F233" s="21"/>
      <c r="G233" s="93">
        <f t="shared" si="3"/>
        <v>0</v>
      </c>
    </row>
    <row r="234" spans="1:7" x14ac:dyDescent="0.3">
      <c r="A234" s="70">
        <v>2713</v>
      </c>
      <c r="B234" s="13">
        <v>4.3</v>
      </c>
      <c r="C234" s="14" t="s">
        <v>60</v>
      </c>
      <c r="D234" s="14" t="s">
        <v>16</v>
      </c>
      <c r="E234" s="21">
        <v>1</v>
      </c>
      <c r="F234" s="21"/>
      <c r="G234" s="93">
        <f t="shared" si="3"/>
        <v>0</v>
      </c>
    </row>
    <row r="235" spans="1:7" x14ac:dyDescent="0.3">
      <c r="A235" s="70">
        <v>2713</v>
      </c>
      <c r="B235" s="13">
        <v>4.4000000000000004</v>
      </c>
      <c r="C235" s="14" t="s">
        <v>61</v>
      </c>
      <c r="D235" s="14" t="s">
        <v>16</v>
      </c>
      <c r="E235" s="21">
        <v>1</v>
      </c>
      <c r="F235" s="21"/>
      <c r="G235" s="93">
        <f t="shared" si="3"/>
        <v>0</v>
      </c>
    </row>
    <row r="236" spans="1:7" x14ac:dyDescent="0.3">
      <c r="A236" s="70">
        <v>2713</v>
      </c>
      <c r="B236" s="13">
        <v>4.5</v>
      </c>
      <c r="C236" s="14" t="s">
        <v>62</v>
      </c>
      <c r="D236" s="14" t="s">
        <v>16</v>
      </c>
      <c r="E236" s="21">
        <v>1</v>
      </c>
      <c r="F236" s="21"/>
      <c r="G236" s="93">
        <f t="shared" si="3"/>
        <v>0</v>
      </c>
    </row>
    <row r="237" spans="1:7" x14ac:dyDescent="0.3">
      <c r="A237" s="70">
        <v>2713</v>
      </c>
      <c r="B237" s="13">
        <v>4.5999999999999996</v>
      </c>
      <c r="C237" s="14" t="s">
        <v>63</v>
      </c>
      <c r="D237" s="14" t="s">
        <v>16</v>
      </c>
      <c r="E237" s="21">
        <v>1</v>
      </c>
      <c r="F237" s="21"/>
      <c r="G237" s="93">
        <f t="shared" si="3"/>
        <v>0</v>
      </c>
    </row>
    <row r="238" spans="1:7" x14ac:dyDescent="0.3">
      <c r="A238" s="70">
        <v>2713</v>
      </c>
      <c r="B238" s="13">
        <v>4.7</v>
      </c>
      <c r="C238" s="14" t="s">
        <v>64</v>
      </c>
      <c r="D238" s="14" t="s">
        <v>16</v>
      </c>
      <c r="E238" s="21">
        <v>1</v>
      </c>
      <c r="F238" s="21"/>
      <c r="G238" s="93">
        <f t="shared" si="3"/>
        <v>0</v>
      </c>
    </row>
    <row r="239" spans="1:7" x14ac:dyDescent="0.3">
      <c r="A239" s="70">
        <v>2713</v>
      </c>
      <c r="B239" s="13">
        <v>4.8</v>
      </c>
      <c r="C239" s="14" t="s">
        <v>65</v>
      </c>
      <c r="D239" s="14" t="s">
        <v>16</v>
      </c>
      <c r="E239" s="21">
        <v>1</v>
      </c>
      <c r="F239" s="21"/>
      <c r="G239" s="93">
        <f t="shared" si="3"/>
        <v>0</v>
      </c>
    </row>
    <row r="240" spans="1:7" x14ac:dyDescent="0.3">
      <c r="A240" s="70">
        <v>2713</v>
      </c>
      <c r="B240" s="13">
        <v>4.9000000000000004</v>
      </c>
      <c r="C240" s="14" t="s">
        <v>66</v>
      </c>
      <c r="D240" s="14" t="s">
        <v>16</v>
      </c>
      <c r="E240" s="21">
        <v>1</v>
      </c>
      <c r="F240" s="21"/>
      <c r="G240" s="93">
        <f t="shared" si="3"/>
        <v>0</v>
      </c>
    </row>
    <row r="241" spans="1:7" x14ac:dyDescent="0.3">
      <c r="A241" s="70">
        <v>2713</v>
      </c>
      <c r="B241" s="142" t="s">
        <v>347</v>
      </c>
      <c r="C241" s="14" t="s">
        <v>67</v>
      </c>
      <c r="D241" s="14" t="s">
        <v>16</v>
      </c>
      <c r="E241" s="21">
        <v>1</v>
      </c>
      <c r="F241" s="21"/>
      <c r="G241" s="93">
        <f t="shared" si="3"/>
        <v>0</v>
      </c>
    </row>
    <row r="242" spans="1:7" x14ac:dyDescent="0.3">
      <c r="A242" s="79">
        <v>2713</v>
      </c>
      <c r="B242" s="19">
        <v>5</v>
      </c>
      <c r="C242" s="18" t="s">
        <v>218</v>
      </c>
      <c r="D242" s="18" t="s">
        <v>16</v>
      </c>
      <c r="E242" s="22">
        <v>1</v>
      </c>
      <c r="F242" s="22"/>
      <c r="G242" s="93">
        <f t="shared" si="3"/>
        <v>0</v>
      </c>
    </row>
    <row r="243" spans="1:7" x14ac:dyDescent="0.3">
      <c r="A243" s="79">
        <v>2713</v>
      </c>
      <c r="B243" s="19">
        <v>6</v>
      </c>
      <c r="C243" s="18" t="s">
        <v>228</v>
      </c>
      <c r="D243" s="18" t="s">
        <v>16</v>
      </c>
      <c r="E243" s="22">
        <v>1</v>
      </c>
      <c r="F243" s="22"/>
      <c r="G243" s="93">
        <f t="shared" si="3"/>
        <v>0</v>
      </c>
    </row>
    <row r="244" spans="1:7" x14ac:dyDescent="0.3">
      <c r="A244" s="70">
        <v>2713</v>
      </c>
      <c r="B244" s="13">
        <v>7</v>
      </c>
      <c r="C244" s="14" t="s">
        <v>237</v>
      </c>
      <c r="D244" s="14" t="s">
        <v>16</v>
      </c>
      <c r="E244" s="21">
        <v>1</v>
      </c>
      <c r="F244" s="21"/>
      <c r="G244" s="93">
        <f t="shared" si="3"/>
        <v>0</v>
      </c>
    </row>
    <row r="245" spans="1:7" x14ac:dyDescent="0.3">
      <c r="A245" s="70">
        <v>2713</v>
      </c>
      <c r="B245" s="13">
        <v>8</v>
      </c>
      <c r="C245" s="14" t="s">
        <v>265</v>
      </c>
      <c r="D245" s="14" t="s">
        <v>16</v>
      </c>
      <c r="E245" s="21">
        <v>1</v>
      </c>
      <c r="F245" s="21"/>
      <c r="G245" s="93">
        <f t="shared" si="3"/>
        <v>0</v>
      </c>
    </row>
    <row r="246" spans="1:7" x14ac:dyDescent="0.3">
      <c r="A246" s="70">
        <v>2713</v>
      </c>
      <c r="B246" s="13">
        <v>9</v>
      </c>
      <c r="C246" s="14" t="s">
        <v>271</v>
      </c>
      <c r="D246" s="14" t="s">
        <v>16</v>
      </c>
      <c r="E246" s="21">
        <v>1</v>
      </c>
      <c r="F246" s="21"/>
      <c r="G246" s="93">
        <f t="shared" si="3"/>
        <v>0</v>
      </c>
    </row>
    <row r="247" spans="1:7" x14ac:dyDescent="0.3">
      <c r="A247" s="70">
        <v>2713</v>
      </c>
      <c r="B247" s="13">
        <v>10</v>
      </c>
      <c r="C247" s="14" t="s">
        <v>273</v>
      </c>
      <c r="D247" s="14" t="s">
        <v>16</v>
      </c>
      <c r="E247" s="21">
        <v>1</v>
      </c>
      <c r="F247" s="21"/>
      <c r="G247" s="93">
        <f t="shared" si="3"/>
        <v>0</v>
      </c>
    </row>
    <row r="248" spans="1:7" x14ac:dyDescent="0.3">
      <c r="A248" s="70">
        <v>2713</v>
      </c>
      <c r="B248" s="13">
        <v>11</v>
      </c>
      <c r="C248" s="14" t="s">
        <v>348</v>
      </c>
      <c r="D248" s="14" t="s">
        <v>16</v>
      </c>
      <c r="E248" s="21">
        <v>1</v>
      </c>
      <c r="F248" s="21"/>
      <c r="G248" s="93">
        <f t="shared" si="3"/>
        <v>0</v>
      </c>
    </row>
    <row r="249" spans="1:7" x14ac:dyDescent="0.3">
      <c r="A249" s="70">
        <v>2713</v>
      </c>
      <c r="B249" s="13">
        <v>12</v>
      </c>
      <c r="C249" s="14" t="s">
        <v>349</v>
      </c>
      <c r="D249" s="14" t="s">
        <v>16</v>
      </c>
      <c r="E249" s="21">
        <v>1</v>
      </c>
      <c r="F249" s="21"/>
      <c r="G249" s="93">
        <f t="shared" si="3"/>
        <v>0</v>
      </c>
    </row>
    <row r="250" spans="1:7" x14ac:dyDescent="0.3">
      <c r="A250" s="70">
        <v>2713</v>
      </c>
      <c r="B250" s="13">
        <v>13</v>
      </c>
      <c r="C250" s="14" t="s">
        <v>350</v>
      </c>
      <c r="D250" s="14" t="s">
        <v>16</v>
      </c>
      <c r="E250" s="21">
        <v>1</v>
      </c>
      <c r="F250" s="21"/>
      <c r="G250" s="93">
        <f t="shared" si="3"/>
        <v>0</v>
      </c>
    </row>
    <row r="251" spans="1:7" x14ac:dyDescent="0.3">
      <c r="A251" s="70">
        <v>2713</v>
      </c>
      <c r="B251" s="13">
        <v>14</v>
      </c>
      <c r="C251" s="14" t="s">
        <v>351</v>
      </c>
      <c r="D251" s="14" t="s">
        <v>11</v>
      </c>
      <c r="E251" s="21">
        <v>1</v>
      </c>
      <c r="F251" s="21"/>
      <c r="G251" s="93">
        <f t="shared" si="3"/>
        <v>0</v>
      </c>
    </row>
    <row r="252" spans="1:7" x14ac:dyDescent="0.3">
      <c r="A252" s="70">
        <v>2713</v>
      </c>
      <c r="B252" s="13">
        <v>15</v>
      </c>
      <c r="C252" s="14" t="s">
        <v>352</v>
      </c>
      <c r="D252" s="14" t="s">
        <v>16</v>
      </c>
      <c r="E252" s="21">
        <v>1</v>
      </c>
      <c r="F252" s="21"/>
      <c r="G252" s="93">
        <f t="shared" si="3"/>
        <v>0</v>
      </c>
    </row>
    <row r="253" spans="1:7" x14ac:dyDescent="0.3">
      <c r="A253" s="85">
        <v>2713</v>
      </c>
      <c r="B253" s="59">
        <v>16</v>
      </c>
      <c r="C253" s="58" t="s">
        <v>322</v>
      </c>
      <c r="D253" s="58" t="s">
        <v>16</v>
      </c>
      <c r="E253" s="60">
        <v>1</v>
      </c>
      <c r="F253" s="60"/>
      <c r="G253" s="95">
        <f t="shared" si="3"/>
        <v>0</v>
      </c>
    </row>
    <row r="254" spans="1:7" ht="16.5" thickBot="1" x14ac:dyDescent="0.35">
      <c r="A254" s="173">
        <v>2713</v>
      </c>
      <c r="B254" s="174">
        <v>17</v>
      </c>
      <c r="C254" s="175" t="s">
        <v>323</v>
      </c>
      <c r="D254" s="175" t="s">
        <v>11</v>
      </c>
      <c r="E254" s="176">
        <v>1</v>
      </c>
      <c r="F254" s="176"/>
      <c r="G254" s="177">
        <f t="shared" si="3"/>
        <v>0</v>
      </c>
    </row>
    <row r="255" spans="1:7" x14ac:dyDescent="0.3">
      <c r="A255" s="65">
        <v>2724</v>
      </c>
      <c r="B255" s="66"/>
      <c r="C255" s="67" t="s">
        <v>68</v>
      </c>
      <c r="D255" s="68"/>
      <c r="E255" s="69"/>
      <c r="F255" s="69"/>
      <c r="G255" s="91"/>
    </row>
    <row r="256" spans="1:7" x14ac:dyDescent="0.3">
      <c r="A256" s="70">
        <v>2724</v>
      </c>
      <c r="B256" s="13">
        <v>1</v>
      </c>
      <c r="C256" s="14" t="s">
        <v>138</v>
      </c>
      <c r="D256" s="14" t="s">
        <v>11</v>
      </c>
      <c r="E256" s="21">
        <v>1</v>
      </c>
      <c r="F256" s="21"/>
      <c r="G256" s="93">
        <f t="shared" si="3"/>
        <v>0</v>
      </c>
    </row>
    <row r="257" spans="1:7" x14ac:dyDescent="0.3">
      <c r="A257" s="70">
        <v>2724</v>
      </c>
      <c r="B257" s="13">
        <v>2</v>
      </c>
      <c r="C257" s="14" t="s">
        <v>168</v>
      </c>
      <c r="D257" s="14" t="s">
        <v>16</v>
      </c>
      <c r="E257" s="21">
        <v>1</v>
      </c>
      <c r="F257" s="21"/>
      <c r="G257" s="93">
        <f t="shared" si="3"/>
        <v>0</v>
      </c>
    </row>
    <row r="258" spans="1:7" x14ac:dyDescent="0.3">
      <c r="A258" s="70">
        <v>2724</v>
      </c>
      <c r="B258" s="13">
        <v>3</v>
      </c>
      <c r="C258" s="14" t="s">
        <v>191</v>
      </c>
      <c r="D258" s="14" t="s">
        <v>16</v>
      </c>
      <c r="E258" s="21">
        <v>1</v>
      </c>
      <c r="F258" s="21"/>
      <c r="G258" s="93">
        <f t="shared" si="3"/>
        <v>0</v>
      </c>
    </row>
    <row r="259" spans="1:7" x14ac:dyDescent="0.3">
      <c r="A259" s="70">
        <v>2724</v>
      </c>
      <c r="B259" s="13">
        <v>4</v>
      </c>
      <c r="C259" s="14" t="s">
        <v>207</v>
      </c>
      <c r="D259" s="14" t="s">
        <v>16</v>
      </c>
      <c r="E259" s="21">
        <v>1</v>
      </c>
      <c r="F259" s="21"/>
      <c r="G259" s="93">
        <f t="shared" si="3"/>
        <v>0</v>
      </c>
    </row>
    <row r="260" spans="1:7" x14ac:dyDescent="0.3">
      <c r="A260" s="70">
        <v>2724</v>
      </c>
      <c r="B260" s="13">
        <v>5</v>
      </c>
      <c r="C260" s="14" t="s">
        <v>219</v>
      </c>
      <c r="D260" s="14" t="s">
        <v>16</v>
      </c>
      <c r="E260" s="21">
        <v>1</v>
      </c>
      <c r="F260" s="21"/>
      <c r="G260" s="93">
        <f t="shared" ref="G260:G293" si="4">F260*E260</f>
        <v>0</v>
      </c>
    </row>
    <row r="261" spans="1:7" ht="16.5" thickBot="1" x14ac:dyDescent="0.35">
      <c r="A261" s="71">
        <v>2724</v>
      </c>
      <c r="B261" s="72">
        <v>6</v>
      </c>
      <c r="C261" s="74" t="s">
        <v>229</v>
      </c>
      <c r="D261" s="74" t="s">
        <v>11</v>
      </c>
      <c r="E261" s="75">
        <v>1</v>
      </c>
      <c r="F261" s="75"/>
      <c r="G261" s="92">
        <f t="shared" si="4"/>
        <v>0</v>
      </c>
    </row>
    <row r="262" spans="1:7" x14ac:dyDescent="0.3">
      <c r="A262" s="65">
        <v>2729</v>
      </c>
      <c r="B262" s="66"/>
      <c r="C262" s="67" t="s">
        <v>69</v>
      </c>
      <c r="D262" s="68"/>
      <c r="E262" s="69"/>
      <c r="F262" s="69"/>
      <c r="G262" s="91"/>
    </row>
    <row r="263" spans="1:7" x14ac:dyDescent="0.3">
      <c r="A263" s="70">
        <v>2729</v>
      </c>
      <c r="B263" s="13">
        <v>1</v>
      </c>
      <c r="C263" s="14" t="s">
        <v>139</v>
      </c>
      <c r="D263" s="14" t="s">
        <v>11</v>
      </c>
      <c r="E263" s="21">
        <v>1</v>
      </c>
      <c r="F263" s="21"/>
      <c r="G263" s="93">
        <f t="shared" si="4"/>
        <v>0</v>
      </c>
    </row>
    <row r="264" spans="1:7" x14ac:dyDescent="0.3">
      <c r="A264" s="70">
        <v>2729</v>
      </c>
      <c r="B264" s="13">
        <v>2</v>
      </c>
      <c r="C264" s="14" t="s">
        <v>169</v>
      </c>
      <c r="D264" s="14" t="s">
        <v>11</v>
      </c>
      <c r="E264" s="21">
        <v>1</v>
      </c>
      <c r="F264" s="21"/>
      <c r="G264" s="93">
        <f t="shared" si="4"/>
        <v>0</v>
      </c>
    </row>
    <row r="265" spans="1:7" x14ac:dyDescent="0.3">
      <c r="A265" s="70">
        <v>2729</v>
      </c>
      <c r="B265" s="13">
        <v>3</v>
      </c>
      <c r="C265" s="14" t="s">
        <v>192</v>
      </c>
      <c r="D265" s="14" t="s">
        <v>11</v>
      </c>
      <c r="E265" s="21">
        <v>1</v>
      </c>
      <c r="F265" s="21"/>
      <c r="G265" s="93">
        <f t="shared" si="4"/>
        <v>0</v>
      </c>
    </row>
    <row r="266" spans="1:7" x14ac:dyDescent="0.3">
      <c r="A266" s="70">
        <v>2729</v>
      </c>
      <c r="B266" s="13">
        <v>4</v>
      </c>
      <c r="C266" s="14" t="s">
        <v>208</v>
      </c>
      <c r="D266" s="14" t="s">
        <v>16</v>
      </c>
      <c r="E266" s="21">
        <v>1</v>
      </c>
      <c r="F266" s="21"/>
      <c r="G266" s="93">
        <f t="shared" si="4"/>
        <v>0</v>
      </c>
    </row>
    <row r="267" spans="1:7" x14ac:dyDescent="0.3">
      <c r="A267" s="70">
        <v>2729</v>
      </c>
      <c r="B267" s="13">
        <v>5</v>
      </c>
      <c r="C267" s="14" t="s">
        <v>220</v>
      </c>
      <c r="D267" s="14" t="s">
        <v>9</v>
      </c>
      <c r="E267" s="21">
        <v>1</v>
      </c>
      <c r="F267" s="21"/>
      <c r="G267" s="93">
        <f t="shared" si="4"/>
        <v>0</v>
      </c>
    </row>
    <row r="268" spans="1:7" x14ac:dyDescent="0.3">
      <c r="A268" s="70">
        <v>2729</v>
      </c>
      <c r="B268" s="13">
        <v>6</v>
      </c>
      <c r="C268" s="14" t="s">
        <v>230</v>
      </c>
      <c r="D268" s="14" t="s">
        <v>70</v>
      </c>
      <c r="E268" s="21">
        <v>1</v>
      </c>
      <c r="F268" s="21"/>
      <c r="G268" s="93">
        <f t="shared" si="4"/>
        <v>0</v>
      </c>
    </row>
    <row r="269" spans="1:7" x14ac:dyDescent="0.3">
      <c r="A269" s="70">
        <v>2729</v>
      </c>
      <c r="B269" s="13">
        <v>7</v>
      </c>
      <c r="C269" s="14" t="s">
        <v>238</v>
      </c>
      <c r="D269" s="14" t="s">
        <v>16</v>
      </c>
      <c r="E269" s="21">
        <v>1</v>
      </c>
      <c r="F269" s="21"/>
      <c r="G269" s="93">
        <f t="shared" si="4"/>
        <v>0</v>
      </c>
    </row>
    <row r="270" spans="1:7" x14ac:dyDescent="0.3">
      <c r="A270" s="70">
        <v>2729</v>
      </c>
      <c r="B270" s="13">
        <v>8</v>
      </c>
      <c r="C270" s="14" t="s">
        <v>266</v>
      </c>
      <c r="D270" s="14" t="s">
        <v>13</v>
      </c>
      <c r="E270" s="21">
        <v>1</v>
      </c>
      <c r="F270" s="21"/>
      <c r="G270" s="93">
        <f t="shared" si="4"/>
        <v>0</v>
      </c>
    </row>
    <row r="271" spans="1:7" x14ac:dyDescent="0.3">
      <c r="A271" s="70">
        <v>2729</v>
      </c>
      <c r="B271" s="13">
        <v>9</v>
      </c>
      <c r="C271" s="14" t="s">
        <v>272</v>
      </c>
      <c r="D271" s="14" t="s">
        <v>9</v>
      </c>
      <c r="E271" s="21">
        <v>1</v>
      </c>
      <c r="F271" s="21"/>
      <c r="G271" s="93">
        <f t="shared" si="4"/>
        <v>0</v>
      </c>
    </row>
    <row r="272" spans="1:7" x14ac:dyDescent="0.3">
      <c r="A272" s="70">
        <v>2729</v>
      </c>
      <c r="B272" s="13">
        <v>10</v>
      </c>
      <c r="C272" s="14" t="s">
        <v>274</v>
      </c>
      <c r="D272" s="14" t="s">
        <v>13</v>
      </c>
      <c r="E272" s="21">
        <v>1</v>
      </c>
      <c r="F272" s="21"/>
      <c r="G272" s="93">
        <f t="shared" si="4"/>
        <v>0</v>
      </c>
    </row>
    <row r="273" spans="1:7" x14ac:dyDescent="0.3">
      <c r="A273" s="70">
        <v>2729</v>
      </c>
      <c r="B273" s="13">
        <v>11</v>
      </c>
      <c r="C273" s="14" t="s">
        <v>353</v>
      </c>
      <c r="D273" s="14" t="s">
        <v>9</v>
      </c>
      <c r="E273" s="21">
        <v>1</v>
      </c>
      <c r="F273" s="21"/>
      <c r="G273" s="93">
        <f t="shared" si="4"/>
        <v>0</v>
      </c>
    </row>
    <row r="274" spans="1:7" ht="16.5" thickBot="1" x14ac:dyDescent="0.35">
      <c r="A274" s="71">
        <v>2729</v>
      </c>
      <c r="B274" s="72">
        <v>12</v>
      </c>
      <c r="C274" s="74" t="s">
        <v>354</v>
      </c>
      <c r="D274" s="74" t="s">
        <v>16</v>
      </c>
      <c r="E274" s="75">
        <v>1</v>
      </c>
      <c r="F274" s="75"/>
      <c r="G274" s="92">
        <f t="shared" si="4"/>
        <v>0</v>
      </c>
    </row>
    <row r="275" spans="1:7" x14ac:dyDescent="0.3">
      <c r="A275" s="65">
        <v>2831</v>
      </c>
      <c r="B275" s="66"/>
      <c r="C275" s="67" t="s">
        <v>71</v>
      </c>
      <c r="D275" s="68"/>
      <c r="E275" s="69"/>
      <c r="F275" s="69"/>
      <c r="G275" s="91"/>
    </row>
    <row r="276" spans="1:7" x14ac:dyDescent="0.3">
      <c r="A276" s="70">
        <v>2831</v>
      </c>
      <c r="B276" s="13">
        <v>1</v>
      </c>
      <c r="C276" s="14" t="s">
        <v>140</v>
      </c>
      <c r="D276" s="14" t="s">
        <v>11</v>
      </c>
      <c r="E276" s="21">
        <v>1</v>
      </c>
      <c r="F276" s="21"/>
      <c r="G276" s="93">
        <f t="shared" si="4"/>
        <v>0</v>
      </c>
    </row>
    <row r="277" spans="1:7" x14ac:dyDescent="0.3">
      <c r="A277" s="70">
        <v>2831</v>
      </c>
      <c r="B277" s="13">
        <v>2</v>
      </c>
      <c r="C277" s="14" t="s">
        <v>170</v>
      </c>
      <c r="D277" s="14" t="s">
        <v>11</v>
      </c>
      <c r="E277" s="21">
        <v>1</v>
      </c>
      <c r="F277" s="21"/>
      <c r="G277" s="93">
        <f t="shared" si="4"/>
        <v>0</v>
      </c>
    </row>
    <row r="278" spans="1:7" ht="16.5" thickBot="1" x14ac:dyDescent="0.35">
      <c r="A278" s="71">
        <v>2831</v>
      </c>
      <c r="B278" s="72">
        <v>3</v>
      </c>
      <c r="C278" s="74" t="s">
        <v>193</v>
      </c>
      <c r="D278" s="74" t="s">
        <v>16</v>
      </c>
      <c r="E278" s="75">
        <v>1</v>
      </c>
      <c r="F278" s="75"/>
      <c r="G278" s="92">
        <f t="shared" si="4"/>
        <v>0</v>
      </c>
    </row>
    <row r="279" spans="1:7" x14ac:dyDescent="0.3">
      <c r="A279" s="65">
        <v>2832</v>
      </c>
      <c r="B279" s="66">
        <v>4</v>
      </c>
      <c r="C279" s="67" t="s">
        <v>72</v>
      </c>
      <c r="D279" s="68"/>
      <c r="E279" s="69"/>
      <c r="F279" s="69"/>
      <c r="G279" s="91"/>
    </row>
    <row r="280" spans="1:7" x14ac:dyDescent="0.3">
      <c r="A280" s="70">
        <v>2832</v>
      </c>
      <c r="B280" s="13">
        <v>1</v>
      </c>
      <c r="C280" s="14" t="s">
        <v>141</v>
      </c>
      <c r="D280" s="14" t="s">
        <v>11</v>
      </c>
      <c r="E280" s="21">
        <v>1</v>
      </c>
      <c r="F280" s="21"/>
      <c r="G280" s="93">
        <f t="shared" si="4"/>
        <v>0</v>
      </c>
    </row>
    <row r="281" spans="1:7" ht="16.5" thickBot="1" x14ac:dyDescent="0.35">
      <c r="A281" s="71">
        <v>2832</v>
      </c>
      <c r="B281" s="72">
        <v>2</v>
      </c>
      <c r="C281" s="74" t="s">
        <v>171</v>
      </c>
      <c r="D281" s="74" t="s">
        <v>16</v>
      </c>
      <c r="E281" s="75">
        <v>1</v>
      </c>
      <c r="F281" s="75"/>
      <c r="G281" s="92">
        <f t="shared" si="4"/>
        <v>0</v>
      </c>
    </row>
    <row r="282" spans="1:7" x14ac:dyDescent="0.3">
      <c r="A282" s="65">
        <v>2897</v>
      </c>
      <c r="B282" s="66"/>
      <c r="C282" s="67" t="s">
        <v>73</v>
      </c>
      <c r="D282" s="68"/>
      <c r="E282" s="69"/>
      <c r="F282" s="69"/>
      <c r="G282" s="91"/>
    </row>
    <row r="283" spans="1:7" ht="16.5" thickBot="1" x14ac:dyDescent="0.35">
      <c r="A283" s="71">
        <v>2897</v>
      </c>
      <c r="B283" s="72">
        <v>1</v>
      </c>
      <c r="C283" s="74" t="s">
        <v>142</v>
      </c>
      <c r="D283" s="74" t="s">
        <v>19</v>
      </c>
      <c r="E283" s="75">
        <v>1</v>
      </c>
      <c r="F283" s="75"/>
      <c r="G283" s="92">
        <f t="shared" si="4"/>
        <v>0</v>
      </c>
    </row>
    <row r="284" spans="1:7" x14ac:dyDescent="0.3">
      <c r="A284" s="65">
        <v>3300</v>
      </c>
      <c r="B284" s="66"/>
      <c r="C284" s="67" t="s">
        <v>74</v>
      </c>
      <c r="D284" s="68"/>
      <c r="E284" s="69"/>
      <c r="F284" s="69"/>
      <c r="G284" s="91"/>
    </row>
    <row r="285" spans="1:7" x14ac:dyDescent="0.3">
      <c r="A285" s="70">
        <v>3300</v>
      </c>
      <c r="B285" s="13">
        <v>1</v>
      </c>
      <c r="C285" s="14" t="s">
        <v>74</v>
      </c>
      <c r="D285" s="14" t="s">
        <v>21</v>
      </c>
      <c r="E285" s="21">
        <v>1</v>
      </c>
      <c r="F285" s="21"/>
      <c r="G285" s="93">
        <f t="shared" si="4"/>
        <v>0</v>
      </c>
    </row>
    <row r="286" spans="1:7" x14ac:dyDescent="0.3">
      <c r="A286" s="70">
        <v>3300</v>
      </c>
      <c r="B286" s="13">
        <v>2</v>
      </c>
      <c r="C286" s="14" t="s">
        <v>172</v>
      </c>
      <c r="D286" s="14" t="s">
        <v>21</v>
      </c>
      <c r="E286" s="21">
        <v>1</v>
      </c>
      <c r="F286" s="21"/>
      <c r="G286" s="93">
        <f t="shared" si="4"/>
        <v>0</v>
      </c>
    </row>
    <row r="287" spans="1:7" x14ac:dyDescent="0.3">
      <c r="A287" s="70">
        <v>3300</v>
      </c>
      <c r="B287" s="13">
        <v>3</v>
      </c>
      <c r="C287" s="14" t="s">
        <v>194</v>
      </c>
      <c r="D287" s="14" t="s">
        <v>21</v>
      </c>
      <c r="E287" s="21">
        <v>1</v>
      </c>
      <c r="F287" s="21"/>
      <c r="G287" s="93">
        <f t="shared" si="4"/>
        <v>0</v>
      </c>
    </row>
    <row r="288" spans="1:7" x14ac:dyDescent="0.3">
      <c r="A288" s="70">
        <v>3300</v>
      </c>
      <c r="B288" s="13">
        <v>4</v>
      </c>
      <c r="C288" s="14" t="s">
        <v>209</v>
      </c>
      <c r="D288" s="14" t="s">
        <v>21</v>
      </c>
      <c r="E288" s="21">
        <v>1</v>
      </c>
      <c r="F288" s="21"/>
      <c r="G288" s="93">
        <f t="shared" si="4"/>
        <v>0</v>
      </c>
    </row>
    <row r="289" spans="1:7" x14ac:dyDescent="0.3">
      <c r="A289" s="70">
        <v>3300</v>
      </c>
      <c r="B289" s="13">
        <v>5</v>
      </c>
      <c r="C289" s="14" t="s">
        <v>221</v>
      </c>
      <c r="D289" s="14" t="s">
        <v>21</v>
      </c>
      <c r="E289" s="21">
        <v>1</v>
      </c>
      <c r="F289" s="21"/>
      <c r="G289" s="93">
        <f t="shared" si="4"/>
        <v>0</v>
      </c>
    </row>
    <row r="290" spans="1:7" x14ac:dyDescent="0.3">
      <c r="A290" s="70">
        <v>3300</v>
      </c>
      <c r="B290" s="13">
        <v>6</v>
      </c>
      <c r="C290" s="14" t="s">
        <v>231</v>
      </c>
      <c r="D290" s="14" t="s">
        <v>21</v>
      </c>
      <c r="E290" s="21">
        <v>1</v>
      </c>
      <c r="F290" s="21"/>
      <c r="G290" s="93">
        <f t="shared" si="4"/>
        <v>0</v>
      </c>
    </row>
    <row r="291" spans="1:7" x14ac:dyDescent="0.3">
      <c r="A291" s="80">
        <v>3306</v>
      </c>
      <c r="B291" s="13"/>
      <c r="C291" s="15" t="s">
        <v>75</v>
      </c>
      <c r="D291" s="14"/>
      <c r="E291" s="21"/>
      <c r="F291" s="21"/>
      <c r="G291" s="93"/>
    </row>
    <row r="292" spans="1:7" x14ac:dyDescent="0.3">
      <c r="A292" s="70">
        <v>3306</v>
      </c>
      <c r="B292" s="13">
        <v>1</v>
      </c>
      <c r="C292" s="14" t="s">
        <v>143</v>
      </c>
      <c r="D292" s="14" t="s">
        <v>21</v>
      </c>
      <c r="E292" s="21">
        <v>1</v>
      </c>
      <c r="F292" s="21"/>
      <c r="G292" s="93">
        <f t="shared" si="4"/>
        <v>0</v>
      </c>
    </row>
    <row r="293" spans="1:7" ht="16.5" thickBot="1" x14ac:dyDescent="0.35">
      <c r="A293" s="71">
        <v>3306</v>
      </c>
      <c r="B293" s="72">
        <v>2</v>
      </c>
      <c r="C293" s="74" t="s">
        <v>173</v>
      </c>
      <c r="D293" s="74" t="s">
        <v>9</v>
      </c>
      <c r="E293" s="75">
        <v>1</v>
      </c>
      <c r="F293" s="75"/>
      <c r="G293" s="92">
        <f t="shared" si="4"/>
        <v>0</v>
      </c>
    </row>
    <row r="294" spans="1:7" x14ac:dyDescent="0.3">
      <c r="A294" s="181"/>
      <c r="B294" s="66"/>
      <c r="C294" s="68"/>
      <c r="D294" s="68"/>
      <c r="E294" s="69"/>
      <c r="F294" s="69"/>
      <c r="G294" s="91"/>
    </row>
    <row r="295" spans="1:7" x14ac:dyDescent="0.3">
      <c r="A295" s="86"/>
      <c r="B295" s="20"/>
      <c r="C295" s="12"/>
      <c r="D295" s="12"/>
      <c r="E295" s="20"/>
      <c r="F295" s="24"/>
      <c r="G295" s="96"/>
    </row>
    <row r="296" spans="1:7" ht="16.5" thickBot="1" x14ac:dyDescent="0.35">
      <c r="A296" s="87"/>
      <c r="B296" s="88"/>
      <c r="C296" s="89" t="s">
        <v>355</v>
      </c>
      <c r="D296" s="89"/>
      <c r="E296" s="88"/>
      <c r="F296" s="90"/>
      <c r="G296" s="97">
        <f>SUM(G3:G293)</f>
        <v>0</v>
      </c>
    </row>
    <row r="297" spans="1:7" x14ac:dyDescent="0.3">
      <c r="C297" s="180" t="s">
        <v>382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zoomScale="115" zoomScaleNormal="115" workbookViewId="0">
      <selection activeCell="H28" sqref="H28"/>
    </sheetView>
  </sheetViews>
  <sheetFormatPr defaultRowHeight="15.75" x14ac:dyDescent="0.3"/>
  <cols>
    <col min="3" max="3" width="17.88671875" customWidth="1"/>
    <col min="6" max="6" width="12.44140625" customWidth="1"/>
    <col min="8" max="8" width="8.88671875" style="148" customWidth="1"/>
  </cols>
  <sheetData>
    <row r="1" spans="1:7" x14ac:dyDescent="0.3">
      <c r="A1" s="266" t="s">
        <v>320</v>
      </c>
      <c r="B1" s="266"/>
      <c r="C1" s="266"/>
      <c r="D1" s="266"/>
      <c r="E1" s="266"/>
      <c r="F1" s="266"/>
    </row>
    <row r="2" spans="1:7" ht="31.5" customHeight="1" x14ac:dyDescent="0.3">
      <c r="A2" s="266" t="s">
        <v>385</v>
      </c>
      <c r="B2" s="266"/>
      <c r="C2" s="266"/>
      <c r="D2" s="266"/>
      <c r="E2" s="266"/>
      <c r="F2" s="266"/>
    </row>
    <row r="3" spans="1:7" ht="31.5" customHeight="1" x14ac:dyDescent="0.3">
      <c r="A3" s="267" t="s">
        <v>384</v>
      </c>
      <c r="B3" s="267"/>
      <c r="C3" s="267"/>
      <c r="D3" s="267"/>
      <c r="E3" s="267"/>
      <c r="F3" s="267"/>
    </row>
    <row r="4" spans="1:7" x14ac:dyDescent="0.3">
      <c r="A4" s="185"/>
    </row>
    <row r="5" spans="1:7" x14ac:dyDescent="0.3">
      <c r="A5" s="102" t="s">
        <v>304</v>
      </c>
      <c r="B5" s="103"/>
      <c r="C5" s="104"/>
      <c r="D5" s="278" t="s">
        <v>305</v>
      </c>
      <c r="E5" s="278"/>
      <c r="F5" s="104"/>
      <c r="G5" s="105" t="s">
        <v>306</v>
      </c>
    </row>
    <row r="6" spans="1:7" x14ac:dyDescent="0.3">
      <c r="A6" s="279" t="s">
        <v>308</v>
      </c>
      <c r="B6" s="279"/>
      <c r="C6" s="104"/>
      <c r="D6" s="106"/>
      <c r="E6" s="103"/>
      <c r="F6" s="103"/>
      <c r="G6" s="103"/>
    </row>
    <row r="7" spans="1:7" ht="16.5" thickBot="1" x14ac:dyDescent="0.35">
      <c r="B7" s="103"/>
      <c r="C7" s="103"/>
      <c r="D7" s="103"/>
      <c r="E7" s="103"/>
      <c r="F7" s="103"/>
      <c r="G7" s="103"/>
    </row>
    <row r="8" spans="1:7" x14ac:dyDescent="0.3">
      <c r="A8" s="280" t="s">
        <v>79</v>
      </c>
      <c r="B8" s="281"/>
      <c r="C8" s="282"/>
      <c r="D8" s="107" t="s">
        <v>80</v>
      </c>
      <c r="E8" s="108" t="s">
        <v>307</v>
      </c>
      <c r="F8" s="109" t="s">
        <v>6</v>
      </c>
    </row>
    <row r="9" spans="1:7" x14ac:dyDescent="0.3">
      <c r="A9" s="149">
        <v>1</v>
      </c>
      <c r="B9" s="283" t="s">
        <v>357</v>
      </c>
      <c r="C9" s="284"/>
      <c r="D9" s="156"/>
      <c r="E9" s="156"/>
      <c r="F9" s="150"/>
    </row>
    <row r="10" spans="1:7" x14ac:dyDescent="0.3">
      <c r="A10" s="110" t="s">
        <v>359</v>
      </c>
      <c r="B10" s="260" t="s">
        <v>358</v>
      </c>
      <c r="C10" s="261"/>
      <c r="D10" s="159"/>
      <c r="E10" s="186"/>
      <c r="F10" s="189">
        <f>$F$5*E10</f>
        <v>0</v>
      </c>
    </row>
    <row r="11" spans="1:7" x14ac:dyDescent="0.3">
      <c r="A11" s="110" t="s">
        <v>362</v>
      </c>
      <c r="B11" s="260" t="s">
        <v>360</v>
      </c>
      <c r="C11" s="261"/>
      <c r="D11" s="159"/>
      <c r="E11" s="186"/>
      <c r="F11" s="189">
        <f>$F$5*E11</f>
        <v>0</v>
      </c>
    </row>
    <row r="12" spans="1:7" x14ac:dyDescent="0.3">
      <c r="A12" s="149">
        <v>2</v>
      </c>
      <c r="B12" s="264" t="s">
        <v>361</v>
      </c>
      <c r="C12" s="265"/>
      <c r="D12" s="157"/>
      <c r="E12" s="157"/>
      <c r="F12" s="151"/>
    </row>
    <row r="13" spans="1:7" x14ac:dyDescent="0.3">
      <c r="A13" s="110"/>
      <c r="B13" s="260" t="s">
        <v>375</v>
      </c>
      <c r="C13" s="261"/>
      <c r="D13" s="159"/>
      <c r="E13" s="186"/>
      <c r="F13" s="189">
        <f t="shared" ref="F13:F15" si="0">$F$5*E13</f>
        <v>0</v>
      </c>
    </row>
    <row r="14" spans="1:7" x14ac:dyDescent="0.3">
      <c r="A14" s="110"/>
      <c r="B14" s="260" t="s">
        <v>363</v>
      </c>
      <c r="C14" s="261"/>
      <c r="D14" s="159"/>
      <c r="E14" s="186"/>
      <c r="F14" s="189">
        <f t="shared" si="0"/>
        <v>0</v>
      </c>
    </row>
    <row r="15" spans="1:7" x14ac:dyDescent="0.3">
      <c r="A15" s="110"/>
      <c r="B15" s="260" t="s">
        <v>376</v>
      </c>
      <c r="C15" s="261"/>
      <c r="D15" s="159"/>
      <c r="E15" s="186"/>
      <c r="F15" s="189">
        <f t="shared" si="0"/>
        <v>0</v>
      </c>
    </row>
    <row r="16" spans="1:7" x14ac:dyDescent="0.3">
      <c r="A16" s="152">
        <v>3</v>
      </c>
      <c r="B16" s="262" t="s">
        <v>364</v>
      </c>
      <c r="C16" s="263"/>
      <c r="D16" s="275"/>
      <c r="E16" s="276"/>
      <c r="F16" s="277"/>
    </row>
    <row r="17" spans="1:8" x14ac:dyDescent="0.3">
      <c r="A17" s="110"/>
      <c r="B17" s="260" t="s">
        <v>365</v>
      </c>
      <c r="C17" s="261"/>
      <c r="D17" s="159"/>
      <c r="E17" s="186"/>
      <c r="F17" s="189">
        <f t="shared" ref="F17:F18" si="1">$F$5*E17</f>
        <v>0</v>
      </c>
    </row>
    <row r="18" spans="1:8" x14ac:dyDescent="0.3">
      <c r="A18" s="110"/>
      <c r="B18" s="260" t="s">
        <v>366</v>
      </c>
      <c r="C18" s="261"/>
      <c r="D18" s="159"/>
      <c r="E18" s="186"/>
      <c r="F18" s="189">
        <f t="shared" si="1"/>
        <v>0</v>
      </c>
    </row>
    <row r="19" spans="1:8" x14ac:dyDescent="0.3">
      <c r="A19" s="152">
        <v>4</v>
      </c>
      <c r="B19" s="262" t="s">
        <v>367</v>
      </c>
      <c r="C19" s="263"/>
      <c r="D19" s="275"/>
      <c r="E19" s="276"/>
      <c r="F19" s="277"/>
    </row>
    <row r="20" spans="1:8" x14ac:dyDescent="0.3">
      <c r="A20" s="152"/>
      <c r="B20" s="260" t="s">
        <v>368</v>
      </c>
      <c r="C20" s="261"/>
      <c r="D20" s="159"/>
      <c r="E20" s="186"/>
      <c r="F20" s="189">
        <f t="shared" ref="F20:F21" si="2">$F$5*E20</f>
        <v>0</v>
      </c>
      <c r="H20" s="182"/>
    </row>
    <row r="21" spans="1:8" x14ac:dyDescent="0.3">
      <c r="A21" s="110"/>
      <c r="B21" s="160" t="s">
        <v>369</v>
      </c>
      <c r="C21" s="183"/>
      <c r="D21" s="159"/>
      <c r="E21" s="186"/>
      <c r="F21" s="189">
        <f t="shared" si="2"/>
        <v>0</v>
      </c>
    </row>
    <row r="22" spans="1:8" x14ac:dyDescent="0.3">
      <c r="A22" s="153">
        <v>5</v>
      </c>
      <c r="B22" s="264" t="s">
        <v>370</v>
      </c>
      <c r="C22" s="285"/>
      <c r="D22" s="255"/>
      <c r="E22" s="256"/>
      <c r="F22" s="257"/>
    </row>
    <row r="23" spans="1:8" x14ac:dyDescent="0.3">
      <c r="A23" s="111"/>
      <c r="B23" s="258" t="s">
        <v>371</v>
      </c>
      <c r="C23" s="259"/>
      <c r="D23" s="188"/>
      <c r="E23" s="187"/>
      <c r="F23" s="189">
        <f t="shared" ref="F23:F25" si="3">$F$5*E23</f>
        <v>0</v>
      </c>
    </row>
    <row r="24" spans="1:8" x14ac:dyDescent="0.3">
      <c r="A24" s="111"/>
      <c r="B24" s="258" t="s">
        <v>372</v>
      </c>
      <c r="C24" s="259"/>
      <c r="D24" s="188"/>
      <c r="E24" s="187"/>
      <c r="F24" s="189">
        <f t="shared" si="3"/>
        <v>0</v>
      </c>
    </row>
    <row r="25" spans="1:8" x14ac:dyDescent="0.3">
      <c r="A25" s="111"/>
      <c r="B25" s="258" t="s">
        <v>373</v>
      </c>
      <c r="C25" s="259"/>
      <c r="D25" s="188"/>
      <c r="E25" s="187"/>
      <c r="F25" s="189">
        <f t="shared" si="3"/>
        <v>0</v>
      </c>
    </row>
    <row r="26" spans="1:8" x14ac:dyDescent="0.3">
      <c r="A26" s="154"/>
      <c r="B26" s="273" t="s">
        <v>310</v>
      </c>
      <c r="C26" s="274"/>
      <c r="D26" s="155"/>
      <c r="E26" s="155"/>
      <c r="F26" s="184">
        <f>SUM(F10:F11,F13:F15,F17:F18,F20:F21,F23:F25)</f>
        <v>0</v>
      </c>
    </row>
    <row r="27" spans="1:8" x14ac:dyDescent="0.3">
      <c r="A27" s="111">
        <v>6</v>
      </c>
      <c r="B27" s="271" t="s">
        <v>377</v>
      </c>
      <c r="C27" s="272"/>
      <c r="D27" s="194">
        <v>0.02</v>
      </c>
      <c r="E27" s="113"/>
      <c r="F27" s="190">
        <f>D27*$F$26</f>
        <v>0</v>
      </c>
    </row>
    <row r="28" spans="1:8" x14ac:dyDescent="0.3">
      <c r="A28" s="111">
        <v>7</v>
      </c>
      <c r="B28" s="271" t="s">
        <v>378</v>
      </c>
      <c r="C28" s="272"/>
      <c r="D28" s="194">
        <v>0.05</v>
      </c>
      <c r="E28" s="113"/>
      <c r="F28" s="190">
        <f t="shared" ref="F28:F29" si="4">D28*$F$26</f>
        <v>0</v>
      </c>
    </row>
    <row r="29" spans="1:8" x14ac:dyDescent="0.3">
      <c r="A29" s="111">
        <v>8</v>
      </c>
      <c r="B29" s="271" t="s">
        <v>356</v>
      </c>
      <c r="C29" s="272"/>
      <c r="D29" s="195">
        <v>1.0500000000000001E-2</v>
      </c>
      <c r="E29" s="113"/>
      <c r="F29" s="190">
        <f t="shared" si="4"/>
        <v>0</v>
      </c>
    </row>
    <row r="30" spans="1:8" ht="16.5" thickBot="1" x14ac:dyDescent="0.35">
      <c r="A30" s="112"/>
      <c r="B30" s="268" t="s">
        <v>355</v>
      </c>
      <c r="C30" s="269"/>
      <c r="D30" s="270"/>
      <c r="E30" s="191" t="e">
        <f>F30/F5</f>
        <v>#DIV/0!</v>
      </c>
      <c r="F30" s="192">
        <f>SUM(F26,F27,F28,F29)</f>
        <v>0</v>
      </c>
      <c r="G30" s="148"/>
    </row>
    <row r="31" spans="1:8" x14ac:dyDescent="0.3">
      <c r="A31" s="180" t="s">
        <v>382</v>
      </c>
    </row>
    <row r="32" spans="1:8" x14ac:dyDescent="0.3">
      <c r="A32" s="193" t="s">
        <v>386</v>
      </c>
    </row>
    <row r="33" spans="1:8" x14ac:dyDescent="0.3">
      <c r="A33" t="s">
        <v>387</v>
      </c>
    </row>
    <row r="36" spans="1:8" x14ac:dyDescent="0.3">
      <c r="H36"/>
    </row>
  </sheetData>
  <mergeCells count="30">
    <mergeCell ref="B25:C25"/>
    <mergeCell ref="A1:F1"/>
    <mergeCell ref="A2:F2"/>
    <mergeCell ref="A3:F3"/>
    <mergeCell ref="B30:D30"/>
    <mergeCell ref="B28:C28"/>
    <mergeCell ref="B29:C29"/>
    <mergeCell ref="B26:C26"/>
    <mergeCell ref="D16:F16"/>
    <mergeCell ref="D19:F19"/>
    <mergeCell ref="B27:C27"/>
    <mergeCell ref="D5:E5"/>
    <mergeCell ref="A6:B6"/>
    <mergeCell ref="A8:C8"/>
    <mergeCell ref="B9:C9"/>
    <mergeCell ref="B22:C22"/>
    <mergeCell ref="B10:C10"/>
    <mergeCell ref="B11:C11"/>
    <mergeCell ref="B12:C12"/>
    <mergeCell ref="B13:C13"/>
    <mergeCell ref="B18:C18"/>
    <mergeCell ref="B15:C15"/>
    <mergeCell ref="B14:C14"/>
    <mergeCell ref="B16:C16"/>
    <mergeCell ref="D22:F22"/>
    <mergeCell ref="B23:C23"/>
    <mergeCell ref="B24:C24"/>
    <mergeCell ref="B17:C17"/>
    <mergeCell ref="B19:C19"/>
    <mergeCell ref="B20:C20"/>
  </mergeCells>
  <conditionalFormatting sqref="F5 C5:C6">
    <cfRule type="cellIs" dxfId="0" priority="1" stopIfTrue="1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 Summary</vt:lpstr>
      <vt:lpstr>Civil Construction Estimate</vt:lpstr>
      <vt:lpstr>Building Construction Estimate 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Kieley, Kim</dc:creator>
  <cp:lastModifiedBy>Whittle, Craig</cp:lastModifiedBy>
  <dcterms:created xsi:type="dcterms:W3CDTF">2023-05-01T12:59:52Z</dcterms:created>
  <dcterms:modified xsi:type="dcterms:W3CDTF">2025-07-24T12:47:06Z</dcterms:modified>
</cp:coreProperties>
</file>